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file2.intranet.chuv\data2\CIT\__NORMES_ET_INFOS\__Directives_CIT\DOCUMENTS VDOC DIRECTIVES POUR LES CONSTRUCTIONS - INTERNET\6. Contrats, commandes, régie\Formulaires\Contrats mandataires-ing\"/>
    </mc:Choice>
  </mc:AlternateContent>
  <xr:revisionPtr revIDLastSave="0" documentId="13_ncr:1_{D4E8EF88-FE86-4CCF-A9F5-F08EBF7C0BF9}" xr6:coauthVersionLast="47" xr6:coauthVersionMax="47" xr10:uidLastSave="{00000000-0000-0000-0000-000000000000}"/>
  <bookViews>
    <workbookView xWindow="-120" yWindow="-120" windowWidth="29040" windowHeight="15840" xr2:uid="{00000000-000D-0000-FFFF-FFFF00000000}"/>
  </bookViews>
  <sheets>
    <sheet name="F1.23" sheetId="2" r:id="rId1"/>
  </sheets>
  <definedNames>
    <definedName name="_xlnm.Print_Area" localSheetId="0">'F1.23'!$A$1:$AX$400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4" i="2" l="1"/>
  <c r="AN45" i="2" s="1"/>
  <c r="AN46" i="2" s="1"/>
  <c r="N41" i="2"/>
  <c r="N42" i="2"/>
  <c r="N43" i="2"/>
  <c r="BB81" i="2"/>
  <c r="BB82" i="2"/>
  <c r="BB83" i="2"/>
  <c r="BB86" i="2"/>
  <c r="BB84" i="2"/>
  <c r="BB85" i="2"/>
  <c r="BC81" i="2"/>
  <c r="BC83" i="2"/>
  <c r="BC82" i="2"/>
  <c r="BC84" i="2"/>
  <c r="BC85" i="2"/>
  <c r="BC86" i="2"/>
  <c r="BC102" i="2" s="1"/>
  <c r="BD81" i="2"/>
  <c r="BD82" i="2"/>
  <c r="BD83" i="2"/>
  <c r="BD86" i="2"/>
  <c r="BD84" i="2"/>
  <c r="BD85" i="2"/>
  <c r="BE81" i="2"/>
  <c r="BE82" i="2"/>
  <c r="BE83" i="2"/>
  <c r="BE86" i="2"/>
  <c r="BE98" i="2" s="1"/>
  <c r="BE84" i="2"/>
  <c r="BE85" i="2"/>
  <c r="BA82" i="2"/>
  <c r="BA81" i="2"/>
  <c r="BA83" i="2"/>
  <c r="BA84" i="2"/>
  <c r="BA85" i="2"/>
  <c r="BA86" i="2"/>
  <c r="AQ150" i="2"/>
  <c r="AQ181" i="2"/>
  <c r="AA44" i="2"/>
  <c r="R103" i="2"/>
  <c r="V104" i="2"/>
  <c r="N48" i="2"/>
  <c r="AN34" i="2"/>
  <c r="N40" i="2"/>
  <c r="BB101" i="2" l="1"/>
  <c r="BB91" i="2"/>
  <c r="BB90" i="2"/>
  <c r="BC96" i="2"/>
  <c r="BD90" i="2"/>
  <c r="BD103" i="2"/>
  <c r="BE94" i="2"/>
  <c r="BA96" i="2"/>
  <c r="BE103" i="2"/>
  <c r="BC94" i="2"/>
  <c r="BA91" i="2"/>
  <c r="BA98" i="2"/>
  <c r="N44" i="2"/>
  <c r="AE269" i="2" s="1"/>
  <c r="BD91" i="2"/>
  <c r="BA101" i="2"/>
  <c r="BB88" i="2"/>
  <c r="BD104" i="2"/>
  <c r="BA103" i="2"/>
  <c r="BE96" i="2"/>
  <c r="BD101" i="2"/>
  <c r="BE91" i="2"/>
  <c r="BD95" i="2"/>
  <c r="BC103" i="2"/>
  <c r="BD100" i="2"/>
  <c r="BA97" i="2"/>
  <c r="BB94" i="2"/>
  <c r="BA100" i="2"/>
  <c r="BC98" i="2"/>
  <c r="BB97" i="2"/>
  <c r="BE95" i="2"/>
  <c r="BB95" i="2"/>
  <c r="BC104" i="2"/>
  <c r="BC91" i="2"/>
  <c r="BB103" i="2"/>
  <c r="BB92" i="2"/>
  <c r="BD99" i="2"/>
  <c r="BA99" i="2"/>
  <c r="BC92" i="2"/>
  <c r="BB93" i="2"/>
  <c r="BB99" i="2"/>
  <c r="BD97" i="2"/>
  <c r="BE88" i="2"/>
  <c r="BB96" i="2"/>
  <c r="BE102" i="2"/>
  <c r="BB102" i="2"/>
  <c r="BC99" i="2"/>
  <c r="BA104" i="2"/>
  <c r="BA88" i="2"/>
  <c r="BE101" i="2"/>
  <c r="BD102" i="2"/>
  <c r="BD94" i="2"/>
  <c r="BC97" i="2"/>
  <c r="BC93" i="2"/>
  <c r="BD96" i="2"/>
  <c r="BE92" i="2"/>
  <c r="BB98" i="2"/>
  <c r="BE104" i="2"/>
  <c r="BE99" i="2"/>
  <c r="BA95" i="2"/>
  <c r="BC101" i="2"/>
  <c r="BE90" i="2"/>
  <c r="BA94" i="2"/>
  <c r="BC88" i="2"/>
  <c r="BD93" i="2"/>
  <c r="BE97" i="2"/>
  <c r="BA92" i="2"/>
  <c r="BC90" i="2"/>
  <c r="BA102" i="2"/>
  <c r="BD98" i="2"/>
  <c r="BA93" i="2"/>
  <c r="BB100" i="2"/>
  <c r="BC100" i="2"/>
  <c r="BC95" i="2"/>
  <c r="BB104" i="2"/>
  <c r="R105" i="2"/>
  <c r="BA90" i="2"/>
  <c r="BE100" i="2"/>
  <c r="BD88" i="2"/>
  <c r="BE93" i="2"/>
  <c r="BD92" i="2"/>
  <c r="AA45" i="2"/>
  <c r="AA46" i="2" s="1"/>
  <c r="BB105" i="2" l="1"/>
  <c r="BB106" i="2" s="1"/>
  <c r="BB107" i="2" s="1"/>
  <c r="N92" i="2" s="1"/>
  <c r="BE105" i="2"/>
  <c r="BE106" i="2" s="1"/>
  <c r="BE107" i="2" s="1"/>
  <c r="N101" i="2" s="1"/>
  <c r="N45" i="2"/>
  <c r="N46" i="2" s="1"/>
  <c r="BC105" i="2"/>
  <c r="BC106" i="2" s="1"/>
  <c r="BC107" i="2" s="1"/>
  <c r="N96" i="2" s="1"/>
  <c r="BD105" i="2"/>
  <c r="BD106" i="2" s="1"/>
  <c r="BD107" i="2" s="1"/>
  <c r="N99" i="2" s="1"/>
  <c r="BA105" i="2"/>
  <c r="BA106" i="2" s="1"/>
  <c r="BA107" i="2" s="1"/>
  <c r="N90" i="2" s="1"/>
  <c r="M105" i="2" l="1"/>
</calcChain>
</file>

<file path=xl/sharedStrings.xml><?xml version="1.0" encoding="utf-8"?>
<sst xmlns="http://schemas.openxmlformats.org/spreadsheetml/2006/main" count="405" uniqueCount="301">
  <si>
    <t>Adresse</t>
  </si>
  <si>
    <t>Téléphone</t>
  </si>
  <si>
    <t>Fax</t>
  </si>
  <si>
    <t>E-mail</t>
  </si>
  <si>
    <t>Total</t>
  </si>
  <si>
    <t>Partie I</t>
  </si>
  <si>
    <t>CHF</t>
  </si>
  <si>
    <t>Réaliser les prestations nécessaires à</t>
  </si>
  <si>
    <t>BASE DU CONTRAT</t>
  </si>
  <si>
    <t>%</t>
  </si>
  <si>
    <t>Partie</t>
  </si>
  <si>
    <t>Avant-projet</t>
  </si>
  <si>
    <t>Appel d'offres</t>
  </si>
  <si>
    <t>Réalisation</t>
  </si>
  <si>
    <t>Mise en service, achèvement</t>
  </si>
  <si>
    <t>Total partie I</t>
  </si>
  <si>
    <t>D.</t>
  </si>
  <si>
    <t xml:space="preserve">Voir calcul détaillé en annexe au contrat. </t>
  </si>
  <si>
    <t xml:space="preserve">Tarif horaire moyen </t>
  </si>
  <si>
    <t>Choix</t>
  </si>
  <si>
    <t>Projet de l'ouvrage</t>
  </si>
  <si>
    <t xml:space="preserve">Le for est à Lausanne. </t>
  </si>
  <si>
    <t>Définition des objectifs</t>
  </si>
  <si>
    <t>Annexes</t>
  </si>
  <si>
    <t>Les directives administratives du Maître de l'ouvrage.</t>
  </si>
  <si>
    <t>I</t>
  </si>
  <si>
    <t>II</t>
  </si>
  <si>
    <t>AUTRES DISPOSITIONS</t>
  </si>
  <si>
    <t>en qualité de Maître de l'ouvrage</t>
  </si>
  <si>
    <t>1.</t>
  </si>
  <si>
    <t>3.</t>
  </si>
  <si>
    <t>2.</t>
  </si>
  <si>
    <t>4.</t>
  </si>
  <si>
    <t>5.</t>
  </si>
  <si>
    <t>Procédure</t>
  </si>
  <si>
    <t>6.</t>
  </si>
  <si>
    <t>8.</t>
  </si>
  <si>
    <t>7.</t>
  </si>
  <si>
    <t>9.</t>
  </si>
  <si>
    <t>15.</t>
  </si>
  <si>
    <t>10.</t>
  </si>
  <si>
    <t>11.</t>
  </si>
  <si>
    <t>12.</t>
  </si>
  <si>
    <t>16.</t>
  </si>
  <si>
    <t>17.</t>
  </si>
  <si>
    <t>13.</t>
  </si>
  <si>
    <t>14.</t>
  </si>
  <si>
    <t>18.</t>
  </si>
  <si>
    <t>19.</t>
  </si>
  <si>
    <t>20.</t>
  </si>
  <si>
    <t>entre</t>
  </si>
  <si>
    <t>Procédure de demande d'autorisation</t>
  </si>
  <si>
    <t>D'après le tarif horaire moyen.</t>
  </si>
  <si>
    <t xml:space="preserve">Coefficients z1/z2 </t>
  </si>
  <si>
    <t>Organisation du projet</t>
  </si>
  <si>
    <t>Site</t>
  </si>
  <si>
    <t>Forfaitairement</t>
  </si>
  <si>
    <t>de groupe</t>
  </si>
  <si>
    <t>individuelle</t>
  </si>
  <si>
    <t>Les droits et obligations des parties sont définis selon l'ordre de priorité suivant :</t>
  </si>
  <si>
    <t>La description de la mission, y compris les dispositions du mandant relatives au projet.</t>
  </si>
  <si>
    <t xml:space="preserve">Le mandataire est au bénéfice d'une assurance globale concernant la réalisation de l'ouvrage mentionné dans le présent contrat. </t>
  </si>
  <si>
    <t>Elaboration de modifications du projet en vue d'une réduction des coûts, en cas d'écart important avec l'estimation des coûts de l'avant-projet, pour autant que celui-ci ne soit pas la conséquence de demandes supplémentaires du Maître de l'ouvrage.</t>
  </si>
  <si>
    <t>Surveillance des travaux de garantie en cas de prorogation des délais.</t>
  </si>
  <si>
    <t xml:space="preserve">Coût-cible fixé par le Maître de l'ouvrage </t>
  </si>
  <si>
    <t>A partir de cette date et pour autant que le retard ne soit pas imputable au mandataire, le tarif horaire peut être adapté au renchérissement selon l'art. 8.</t>
  </si>
  <si>
    <t xml:space="preserve">Les seules augmentations du coût de l'ouvrage justifiant une adaptation des honoraires sont les travaux supplémentaires, non prévus dans le programme et descriptif, et  formellement approuvés par le Maître de l'ouvrage sur la base de devis complémentaires. </t>
  </si>
  <si>
    <t>Ce principe s'applique par analogie aux prestations non exécutées en cas de réduction du volume des travaux par décision du Maître de l'ouvrage.</t>
  </si>
  <si>
    <t xml:space="preserve">Pour les mandats d'une durée de trois ans au moins, l'adaptation au renchérissement sera calculée selon les recommandations de la KBOB à partir des dates prévues à l'art. 7 pour les parties I et II. Le calcul annuel des hausses sera basé sur l'indice des salaires nominaux de la branche et s'appliquera au tarif horaire moyen du contrat. </t>
  </si>
  <si>
    <t>D'après les catégories de rémunération et suivant le tarif adopté par le Département des infrastructures.</t>
  </si>
  <si>
    <t>Les hausses contractuelles sur les travaux n'influencent ni le montant déterminant B, ni le calcul des honoraires.</t>
  </si>
  <si>
    <t xml:space="preserve">Les litiges résultant du présent contrat sont de la compétence des tribunaux ordinaires. </t>
  </si>
  <si>
    <t>Compte tenu des éléments suivants :</t>
  </si>
  <si>
    <t xml:space="preserve">Les frais postaux ou de télécommunications ne sont pas remboursables. </t>
  </si>
  <si>
    <t>Les délais et termes fixés pour l'exécution du mandat sont les suivants :</t>
  </si>
  <si>
    <t xml:space="preserve">Le présent contrat est établi et signé en 2 exemplaires </t>
  </si>
  <si>
    <t>Personnalité du Maître de l'ouvrage</t>
  </si>
  <si>
    <t>Selon le tarif kilométrique fixé par le Département des infrastructures.</t>
  </si>
  <si>
    <t>SIA</t>
  </si>
  <si>
    <t>n =</t>
  </si>
  <si>
    <t>Les honoraires de la partie II sont alors arrêtés forfaitairement par analogie à ce qui précède et font l'objet d'un avenant au contrat initial.</t>
  </si>
  <si>
    <t>A la conclusion du contrat initial, les honoraires de la partie II sont fixés provisoirement sur les mêmes bases de calcul que pour la partie I.</t>
  </si>
  <si>
    <t>et</t>
  </si>
  <si>
    <t>Commune</t>
  </si>
  <si>
    <t>Bâtiment</t>
  </si>
  <si>
    <t>représenté par</t>
  </si>
  <si>
    <t>TOTAL</t>
  </si>
  <si>
    <t>TOTAUX CHF HT</t>
  </si>
  <si>
    <t>TVA</t>
  </si>
  <si>
    <t>TOTAUX CHF TTC</t>
  </si>
  <si>
    <t>Frais forfaitaires CHF TTC</t>
  </si>
  <si>
    <t>OBJET DU CONTRAT</t>
  </si>
  <si>
    <t>Partie II</t>
  </si>
  <si>
    <t>ASSURANCE RESPONSABILITE CIVILE</t>
  </si>
  <si>
    <t xml:space="preserve"> - compagnie d'assurance</t>
  </si>
  <si>
    <t xml:space="preserve"> - police N°</t>
  </si>
  <si>
    <t xml:space="preserve"> - police</t>
  </si>
  <si>
    <t xml:space="preserve"> -</t>
  </si>
  <si>
    <t>courverture par sinistre de personne</t>
  </si>
  <si>
    <t>couverture par sinistre de chose</t>
  </si>
  <si>
    <t>ASSURANCE DE CONSTRUCTION</t>
  </si>
  <si>
    <t xml:space="preserve"> - participation au paiement</t>
  </si>
  <si>
    <t>A.</t>
  </si>
  <si>
    <t>Etude du projet</t>
  </si>
  <si>
    <t>Projet</t>
  </si>
  <si>
    <t>Prestations totales</t>
  </si>
  <si>
    <t>Prestations complémentaires</t>
  </si>
  <si>
    <t>Prestations supplémentaires</t>
  </si>
  <si>
    <t>Etudes préliminaires</t>
  </si>
  <si>
    <t>Exploitation</t>
  </si>
  <si>
    <t>Autres</t>
  </si>
  <si>
    <t>i/s =</t>
  </si>
  <si>
    <t>HT CHF</t>
  </si>
  <si>
    <t>Coût d'ouvrage déterminant (B)</t>
  </si>
  <si>
    <t>Ce montant est bloqué jusqu'au</t>
  </si>
  <si>
    <t>Taux résultant H/B</t>
  </si>
  <si>
    <t>Echéance et délais</t>
  </si>
  <si>
    <t>Echéancier des paiements</t>
  </si>
  <si>
    <t>Calcul des honoraires du mandataire</t>
  </si>
  <si>
    <t>Lausanne, le</t>
  </si>
  <si>
    <t>Le Maître d'ouvrage :</t>
  </si>
  <si>
    <t>CCP</t>
  </si>
  <si>
    <t>Banque</t>
  </si>
  <si>
    <t>Total partie II</t>
  </si>
  <si>
    <t>en qualité d'ingénieur mandataire</t>
  </si>
  <si>
    <t>Gestion des appels d'offres dans SIMAP.</t>
  </si>
  <si>
    <t>Collaboration à la réalisation de la plaquette du Maître de l'ouvrage, à l'exception des plans de publication.</t>
  </si>
  <si>
    <t xml:space="preserve">D'après le temps employé (pour des mandats de faible importance) : </t>
  </si>
  <si>
    <t xml:space="preserve">Prestations extraordinaires </t>
  </si>
  <si>
    <t xml:space="preserve">BASES DETERMINANTES POUR LE CALCUL DES HONORAIRES </t>
  </si>
  <si>
    <t>BASES ADOPTEES POUR LE CALCUL DES  HONORAIRES</t>
  </si>
  <si>
    <t xml:space="preserve">Les honoraires sont calculés : </t>
  </si>
  <si>
    <t xml:space="preserve">FIXATION DES HONORAIRES </t>
  </si>
  <si>
    <t xml:space="preserve">Partie I </t>
  </si>
  <si>
    <t xml:space="preserve">Les honoraires de la partie I sont arrêtés forfaitairement sur la base des éléments définis à l'art. 6 et du coût-cible fixé par le Maître de l'ouvrage. </t>
  </si>
  <si>
    <t xml:space="preserve">Partie II </t>
  </si>
  <si>
    <t xml:space="preserve">Avant d'entamer la partie II, les honoraires correspondants sont si nécessaire recalculés sur la base des éléments définis à l'art. 6 et du devis accepté par le Maître de l'ouvrage.  </t>
  </si>
  <si>
    <t>Sauf circonstances exceptionnelles, les coefficients  z1 et z2 convenus initialement sont applicables à toute la durée du mandat.</t>
  </si>
  <si>
    <t xml:space="preserve">ADAPTATION DES HONORAIRES </t>
  </si>
  <si>
    <t>Sauf autre convention, l'adaptation des honoraires relatifs aux prestations concernées se fera en appliquant au montant déterminant complémentaire le taux H/B de la phase considérée.</t>
  </si>
  <si>
    <t xml:space="preserve">PUBLICATIONS </t>
  </si>
  <si>
    <t xml:space="preserve">ACOMPTES, GARANTIES ET PAIEMENT DU SOLDE </t>
  </si>
  <si>
    <t>L'ingénieur a droit à des acomptes jusqu'à concurrence de 90% des prestations contractuelles fournies.</t>
  </si>
  <si>
    <t xml:space="preserve">Le solde des honoraires pour les prestations fournies échoit à la remise du dossier révisé de l'ouvrage, conformément aux directives administratives du Maître de l'ouvrage. </t>
  </si>
  <si>
    <t xml:space="preserve">PRESCRIPTIONS </t>
  </si>
  <si>
    <t>Lorsque les ratifications légales ne peuvent être obtenues, sont différées ou obéissent à des décisions qui induisent de nouvelles contraintes, l'ingénieur a droit aux honoraires prévus au présent contrat au prorata des prestations effectivement accomplies, à l'exclusion de toute majoration ou autre dédommagement.</t>
  </si>
  <si>
    <t xml:space="preserve">FOR ET COMPETENCE </t>
  </si>
  <si>
    <t xml:space="preserve">ESTIMATION DES COUTS </t>
  </si>
  <si>
    <t>Pour le montant servant à l'obtention d'un crédit d’ouvrage, des réserves explicites doivent être prévues dans le le devis de telle sorte que le crédit d'ouvrage puisse être considéré comme prix plafond.</t>
  </si>
  <si>
    <t xml:space="preserve">TEMPS DE DEPLACEMENT </t>
  </si>
  <si>
    <t xml:space="preserve">POUVOIR DE REPRESENTATION </t>
  </si>
  <si>
    <t>L'ingénieur représente le mandant de cas en cas.</t>
  </si>
  <si>
    <t xml:space="preserve">DELAIS </t>
  </si>
  <si>
    <r>
      <t>1.</t>
    </r>
    <r>
      <rPr>
        <b/>
        <sz val="9"/>
        <rFont val="Times New Roman"/>
        <family val="1"/>
      </rPr>
      <t> </t>
    </r>
  </si>
  <si>
    <t>Coordination technique et financière</t>
  </si>
  <si>
    <t>Description de la mission</t>
  </si>
  <si>
    <t xml:space="preserve">L'ingénieur est assuré comme suit : </t>
  </si>
  <si>
    <t>Montants des parties du contrat / avenant</t>
  </si>
  <si>
    <t>REPARTITION PAR CFC</t>
  </si>
  <si>
    <t>ETENDUE DU CONTRAT</t>
  </si>
  <si>
    <t>Vérification de l'ouvrage avant échéance du délai de garantie de deux ans.</t>
  </si>
  <si>
    <t>Direction des travaux de garantie pour défauts cachés et vérification finale de l'ouvrage avant échéance du délai de garantie de cinq ans.</t>
  </si>
  <si>
    <t>Le mandataire :</t>
  </si>
  <si>
    <t xml:space="preserve"> - franchise</t>
  </si>
  <si>
    <t>RESILIATION</t>
  </si>
  <si>
    <t>Par sa signature, le mandataire confirme avoir pris connaissance des dérogations du règlement SIA telles qu'elles figurent dans le présent contrat.</t>
  </si>
  <si>
    <t>Le Maître de l'ouvrage est représenté par son organe technique. L'ingénieur mandaté s'engage à collaborer étroitement avec celui-ci et réciproquement.</t>
  </si>
  <si>
    <t>Siège social</t>
  </si>
  <si>
    <t>CFC</t>
  </si>
  <si>
    <t>HONORAIRES ENGAGES CHF TTC</t>
  </si>
  <si>
    <t>Honoraires selon art. 7</t>
  </si>
  <si>
    <t>Montant des honoraires (H) arrêté à</t>
  </si>
  <si>
    <t>Partie I :  coût-cible fixé par le Maître de l'ouvrage.</t>
  </si>
  <si>
    <t>Partie II : devis accepté par le Maître de l'ouvrage.</t>
  </si>
  <si>
    <r>
      <t>§</t>
    </r>
    <r>
      <rPr>
        <sz val="9"/>
        <rFont val="Times New Roman"/>
        <family val="1"/>
      </rPr>
      <t> </t>
    </r>
  </si>
  <si>
    <t xml:space="preserve">Coût-cible ou devis accepté par le Maître de l'ouvrage </t>
  </si>
  <si>
    <t>Le mandat est engagé par phase. Chaque phase requiert la confirmation formelle du Maître de l'ouvrage. L'engagement de la partie II du contrat ne devient effectif qu'à l'octroi du crédit d'ouvrage.</t>
  </si>
  <si>
    <t xml:space="preserve">DISPOSITIONS PARTICULIERES </t>
  </si>
  <si>
    <t>Appels d'offres et propositions d'adjudication</t>
  </si>
  <si>
    <t>Le présent contrat et ses annexes.</t>
  </si>
  <si>
    <t>CONTRAT RELATIF AUX PRESTATIONS DE L'INGENIEUR EN INSTALLATIONS</t>
  </si>
  <si>
    <t>Electricité</t>
  </si>
  <si>
    <t>Chauffage</t>
  </si>
  <si>
    <t>Sanitaire</t>
  </si>
  <si>
    <t>Projet d'exécution</t>
  </si>
  <si>
    <t>Exécution de l'ouvrage</t>
  </si>
  <si>
    <t>Collecte et comparaison de prix d'installations similaires et établissement de ratios.</t>
  </si>
  <si>
    <t>Analyse comparative de variantes d’entreprises.</t>
  </si>
  <si>
    <t>Etablissement des dossiers et plans de révision conformes à l'ouvrage réalisé.</t>
  </si>
  <si>
    <t>Etablissement du dossier de planification des travaux d'entretien.</t>
  </si>
  <si>
    <t>Vérification de l'adéquation du projet aux directives énergétiques et production des justificatifs nécessaires.</t>
  </si>
  <si>
    <t>Participation à l'élaboration de dossiers de demandes de subvention et de certification.</t>
  </si>
  <si>
    <t>Préparation des dossiers spéciaux pour la demande d'autorisation (rapport d'impact et technique).</t>
  </si>
  <si>
    <t>Coordination interdisciplinaire des équipements et des installations.</t>
  </si>
  <si>
    <t xml:space="preserve">D’après le coût de l'ouvrage (art. 7 SIA 108) sur la base suivante : </t>
  </si>
  <si>
    <t>Degré de difficulté (art. 7.7 SIA 108)</t>
  </si>
  <si>
    <t xml:space="preserve">Majoration pour maintenance et transformation d'ouvrage (art. 7.14 SIA 108) </t>
  </si>
  <si>
    <t>Facteur i ou s (art. 7.9 et  7.10 SIA 108), en règle générale = 1.0</t>
  </si>
  <si>
    <t>En dérogation à l'article 1.4.2 du règlement SIA 108, la publication de documents relatifs à l'ouvrage n'est autorisée qu'avec l'accord du Maître d’ouvrage. Le nom de ce dernier doit être mentionné.</t>
  </si>
  <si>
    <t>En dérogation à l'article 1.4.4 du règlement SIA 108.</t>
  </si>
  <si>
    <r>
      <t>r</t>
    </r>
    <r>
      <rPr>
        <sz val="6"/>
        <rFont val="Arial"/>
        <family val="2"/>
      </rPr>
      <t>0</t>
    </r>
    <r>
      <rPr>
        <sz val="9"/>
        <rFont val="Arial"/>
        <family val="2"/>
      </rPr>
      <t xml:space="preserve"> =</t>
    </r>
  </si>
  <si>
    <r>
      <t>r</t>
    </r>
    <r>
      <rPr>
        <sz val="6"/>
        <rFont val="Arial"/>
        <family val="2"/>
      </rPr>
      <t>1</t>
    </r>
    <r>
      <rPr>
        <sz val="9"/>
        <rFont val="Arial"/>
        <family val="2"/>
      </rPr>
      <t xml:space="preserve"> =</t>
    </r>
  </si>
  <si>
    <r>
      <t>r</t>
    </r>
    <r>
      <rPr>
        <sz val="6"/>
        <rFont val="Arial"/>
        <family val="2"/>
      </rPr>
      <t>2</t>
    </r>
    <r>
      <rPr>
        <sz val="9"/>
        <rFont val="Arial"/>
        <family val="2"/>
      </rPr>
      <t xml:space="preserve"> =</t>
    </r>
  </si>
  <si>
    <t>Lorsque l'architecte assure la coordination générale, l'ingénieur participe pour chaque discipline à la coordination interdisciplinaire. Il est responsable de ses informations techniques, financières et de délais nécessaires à la coordination générale.</t>
  </si>
  <si>
    <t xml:space="preserve">Le mandat comprend les prestations suivantes, en référence à l'art. 4 du règlement SIA 108 : </t>
  </si>
  <si>
    <t>Technique MCRC</t>
  </si>
  <si>
    <t>Installations électro-mécaniques</t>
  </si>
  <si>
    <t>Participation à l'élaboration du cahier d'avant-projet de l'architecte comprenant les concepts énergétiques et techniques, ainsi que l'estimation des coûts.</t>
  </si>
  <si>
    <t>C.</t>
  </si>
  <si>
    <t>En dérogation et complément aux art. 4.31 et 4.32 du règlement SIA 108, l'approximation des coûts admise au stade de l'estimation des coûts (avant-projet) sera de ±10%. Elle sera de ±5% au stade du devis détaillé (projet).</t>
  </si>
  <si>
    <t xml:space="preserve">Les prestations extraordinaires accomplies avec l'accord du Maître de l'ouvrage et qui ne sont pas prévues par le présent contrat seront honorées d'après le temps effectif au tarif moyen indiqué. </t>
  </si>
  <si>
    <t>Evolution du règlement SIA 108</t>
  </si>
  <si>
    <t xml:space="preserve">En cas de modification du règlement SIA 108, la nouvelle application sera subordonnée à son acceptation par le mandant. </t>
  </si>
  <si>
    <t>B.</t>
  </si>
  <si>
    <t>Facteur d'ajustement (art. 7.8 SIA 108), yc prestations complémentaires (4B)</t>
  </si>
  <si>
    <t>Majoration pour prestations supplémentaires (4C) et extraordinaires (4D)</t>
  </si>
  <si>
    <t>Optimisation de  l’exploitation  durant une année après mise en service pour  atteindre  les  objectifs du projet définitif :  principes  et  collecte  de  données,  dépouillement  et  propositions  d’amélioration, mise  en  pratique  de mesures,  contrôles  des  résultats.</t>
  </si>
  <si>
    <t>Ventilation/Climatisation/Froid</t>
  </si>
  <si>
    <t>Gestion de l'énergie et contrôles via l'outil informatique TENER (www.tener.ch)</t>
  </si>
  <si>
    <t>Le mandat peut être révoqué ou répudié en tout temps. Celle des parties qui révoque ou répudie le contrat en temps inopportun doit toutefois indemniser l'autre du dommage qu'elle lui cause (article 404, alinéas 1 et 2 CO).</t>
  </si>
  <si>
    <t>Libellé de l'affaire</t>
  </si>
  <si>
    <t>Contrat n°</t>
  </si>
  <si>
    <t>Avenant n°</t>
  </si>
  <si>
    <t>IBAN n°</t>
  </si>
  <si>
    <t xml:space="preserve"> - à déduire sur ses honoraires</t>
  </si>
  <si>
    <t>ou de</t>
  </si>
  <si>
    <t>Général</t>
  </si>
  <si>
    <t>Prise en compte du développement durable</t>
  </si>
  <si>
    <t>Prise en compte des directives pour les constructions</t>
  </si>
  <si>
    <t>Gestion des plans DAO selon la charte graphique de l’Etat de Vaud/CHUV</t>
  </si>
  <si>
    <t>Participation à l'élaboration du cahier de projet définitif de l'architecte, comprenant la liste des équipements technique,  complété par des fiches par locaux si nécessaire, les coûts d'exploitation et d'entretien, ainsi que les calculs de rentabilité.</t>
  </si>
  <si>
    <t>Projet + exécution</t>
  </si>
  <si>
    <t xml:space="preserve">Elaboration du dossier de sécurité, récolte des données, établissement du rapport en fonction des différentes phases </t>
  </si>
  <si>
    <r>
      <t xml:space="preserve">Etablissement du dossier de sécurité lié au bâtiment et à l’exploitation </t>
    </r>
    <r>
      <rPr>
        <sz val="8"/>
        <rFont val="Arial"/>
        <family val="2"/>
      </rPr>
      <t>(plans compartimentage ECA, asservissements, exutoires de secours, appels malade, plans d’interventions,…)</t>
    </r>
  </si>
  <si>
    <t>CHUV</t>
  </si>
  <si>
    <t>Architecte</t>
  </si>
  <si>
    <t xml:space="preserve">Le mandataire est autorisé à passer lui-même commande de travaux et fournitures dans les limites du budget accordé jusqu'à concurrence de HT CHF 3'000.-. </t>
  </si>
  <si>
    <t xml:space="preserve">Frederic Prod'Hom - Adjoint aux constructions </t>
  </si>
  <si>
    <t>ETAT DE VAUD - DSAS - CHUV - CITS</t>
  </si>
  <si>
    <t>Seuil MP</t>
  </si>
  <si>
    <t>1. OMC</t>
  </si>
  <si>
    <t>6. non soumis à l'OMC</t>
  </si>
  <si>
    <t>1. Ouverte</t>
  </si>
  <si>
    <t>4. Gré à Gré</t>
  </si>
  <si>
    <t>2. Selective</t>
  </si>
  <si>
    <t>3. Invitation</t>
  </si>
  <si>
    <t>/</t>
  </si>
  <si>
    <t>PROTECTION DES TRAVAILLEURS, CONDITIONS DE TRAVAIL ET DE SALAIRE, ET EGALITE DE TRAITEMENT ENTRE HOMMES ET FEMMES</t>
  </si>
  <si>
    <t>13.1</t>
  </si>
  <si>
    <t>ENGAGEMENT DU MANDATAIRE</t>
  </si>
  <si>
    <t>Pour les prestations fournies en Suisse, le mandataire s'engage à observer les dispositions relatives à la protection des travailleurs et les conditions de travail et de salaire en vigueur au lieu où le marché est fourni, ainsi que l’égalité de salaires entre hommes et femmes. Les conditions de travail et de salaire sont celles fixées pour les conventions collectives et les contrats-types de travail; en leur absence, ce sont les prescriptions usuelles de la branche professionnelle qui s’appliquent.</t>
  </si>
  <si>
    <t>Le mandataire déclare avoir payé les cotisations sociales et les primes d'assurance, ainsi que les autres contributions prévues par les conventions collectives de travail étendues et les contrats-cadres de travail, s’ils existent, de même que la taxe sur la valeur ajoutée, si cette dernière est applicable.</t>
  </si>
  <si>
    <t>Pour les prestations exécutées à l’étranger, le mandataire s’engage à observer au minimum les conventions fondamentales de l’Organisation internationale du travail mentionnées à l’annexe 2 du règlement du 7 juillet 2004 d’application de la loi du 24 juin 1996 sur les marchés publics (RSV 726.01.1 ; RLMP-VD).</t>
  </si>
  <si>
    <t>13.2</t>
  </si>
  <si>
    <t>OBLIGATION DU MANDATAIRE</t>
  </si>
  <si>
    <t>Si le mandataire fait appel à des tiers, notamment à des sous-traitants, pour l'exécution du contrat, il s’assure que ceux-ci respectent toutes les obligations mentionnées aux art. 13.1 al. 1 à 3, en les surveillant et en organisant des contrôles à cet effet. Le mandataire oblige par contrat ses sous-traitants à respecter les obligations susmentionnées.</t>
  </si>
  <si>
    <t>Sur demande le mandataire doit prouver que lui et ses sous-traitants respectent les dispositions relatives à la protection des travailleurs et aux conditions de travail et de salaire, et que leurs cotisations aux institutions sociales et leurs impôts ont été payés.</t>
  </si>
  <si>
    <t>13.3</t>
  </si>
  <si>
    <t>PEINE CONVENTIONNELLE</t>
  </si>
  <si>
    <t>Pour chaque violation par le mandataire ou par l’un de ses sous-traitants de l’une des obligations mentionnées à l’art. 6 RLMP-VD, le mandataire doit payer au maître de l'ouvrage une peine conventionnelle calculée sur la base du montant net après rabais du présent contrat et s’élevant à:</t>
  </si>
  <si>
    <t>- 10% pour les contrats inférieurs à CHF 250'000.- HT après rabais;</t>
  </si>
  <si>
    <t xml:space="preserve">- un montant fixe de CHF 25'000.- pour les contrats entre CHF 250'000.- et 500'000.- HT après rabais; </t>
  </si>
  <si>
    <t>soit pour le présent contrat ou avenant:</t>
  </si>
  <si>
    <t xml:space="preserve">CHF </t>
  </si>
  <si>
    <t>La peine conventionnelle est exigible au jour de la violation desdites obligations et sera facturée par le maître de l'ouvrage au mandataire.</t>
  </si>
  <si>
    <t xml:space="preserve">La peine conventionnelle n'est pas soumise à la TVA (LTVA art. 18 al. 2 let. I). </t>
  </si>
  <si>
    <t>Graphique de calcul de la peine conventionnelle :</t>
  </si>
  <si>
    <t>Echange et sauvegarde des données DAO</t>
  </si>
  <si>
    <t>21.</t>
  </si>
  <si>
    <t xml:space="preserve">Affaire GMAO / IDB </t>
  </si>
  <si>
    <t>Prestations ordinaires selon SIA 108</t>
  </si>
  <si>
    <t xml:space="preserve">Chef de projet &amp;              président de la COMPRO                       </t>
  </si>
  <si>
    <t>- 5% pour les contrats supérieurs à CHF 500'000.- HT après rabais; jusqu’à un montant maximal de CHF 100'000.- par violation</t>
  </si>
  <si>
    <t>En cas de récidive [***], le pouvoir adjudicateur a la faculté de majorer le montant de la peine conventionnelle de 25%.</t>
  </si>
  <si>
    <t>Règlement SIA n°108/2014</t>
  </si>
  <si>
    <t>Le règlement SIA 108, édition 2014, à l'exception des articles mentionnés dans le présent contrat.</t>
  </si>
  <si>
    <t>Hors contrat au tarif temps</t>
  </si>
  <si>
    <t>Les prestations supplémentaires font partie du présent contrat. Le facteur d'ajustement r1 sous chiffre 6, tient déjà compte des prestations citées ci-après</t>
  </si>
  <si>
    <t>Les prestations ci-après (à préciser selon les cas) font partie du présent contrat. Le facteur d'ajustement r1 sous chiffre 6, tient compte des prestations citées ci-après :</t>
  </si>
  <si>
    <t>Les honoraires s'établissent sur la base de l'offre des mandataires telle que reprise sous points 6-7.</t>
  </si>
  <si>
    <t>Hausses contractuelle :</t>
  </si>
  <si>
    <t xml:space="preserve">En dérogation à l'art. 1.9 du règlement SIA 108, le délai de 5 ans compte dès l'acceptation par le mandant de l'élimination des défauts constatés lors de la remise de l'objet au Maître de l'ouvrage. </t>
  </si>
  <si>
    <t>Conformément à l'art. 1.10 du règlement SIA 108 :</t>
  </si>
  <si>
    <t>FRAIS ACCESSOIRES</t>
  </si>
  <si>
    <t xml:space="preserve">En cas d'accord particulier, préciser : </t>
  </si>
  <si>
    <t>Les frais de reproduction sont indémnisés selon accord entre les parties, ou remboursables, à défaut, aux prix des commerces spécialisés</t>
  </si>
  <si>
    <t xml:space="preserve">En dérogation à l'art. 5.5 du règlement SIA 108, dans l'application du tarif coût, les temps de déplacement ne sont pas indemnisés. Demeurent réservés les cas où les honoraires sont calculés d'après le temps employé. </t>
  </si>
  <si>
    <t>Clause de confidentialité</t>
  </si>
  <si>
    <t>Les modalités relatives aux données DAO (échange, sauvegarde et plans de révision) sont précisées dans les directives administratives du Maître de l'ouvrage. Le mandataire est tenu de transmettre à la fin de chaque phase les plans en format numérique (dwg).</t>
  </si>
  <si>
    <t>Les prestations complémentaires font partie du présent contrat. Le facteur d'ajustement r0 sous chiffre 6, tient compte des prestations citées ci-après (selon art. 7.10 SIA 108).</t>
  </si>
  <si>
    <t>En dérogation à l'art. 1.10 du règlement SIA 108 :</t>
  </si>
  <si>
    <t>En dérogation à l'art. 5.4 du règlement SIA 108, les frais de déplacement, de repas et de logement pris à l'extérieur ne sont pas indemnisés</t>
  </si>
  <si>
    <t>6. Gré à gré conc.</t>
  </si>
  <si>
    <t>fin des études</t>
  </si>
  <si>
    <t>fin du chantier</t>
  </si>
  <si>
    <t>8.1%</t>
  </si>
  <si>
    <t xml:space="preserve">Pierre Louison - Directeur a.i. CIT-S </t>
  </si>
  <si>
    <t>5. Gré à Gré art.21</t>
  </si>
  <si>
    <t>Directrion des constructions, ingénierie, technique et sécurité</t>
  </si>
  <si>
    <t>P. Louison</t>
  </si>
  <si>
    <t>CONTRAT RELATIF AUX PRESTATIONS DE L'INGENIEUR EN INSTALLATIONS CVSE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</si>
</sst>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dd\ mmmm\ yyyy"/>
  </numFmts>
  <fonts count="25">
    <font>
      <sz val="10"/>
      <name val="Arial"/>
    </font>
    <font>
      <sz val="9"/>
      <name val="Arial"/>
      <family val="2"/>
    </font>
    <font>
      <b/>
      <sz val="9"/>
      <color indexed="9"/>
      <name val="Arial"/>
      <family val="2"/>
    </font>
    <font>
      <sz val="8"/>
      <color indexed="9"/>
      <name val="Arial"/>
      <family val="2"/>
    </font>
    <font>
      <sz val="9"/>
      <name val="Arial"/>
      <family val="2"/>
    </font>
    <font>
      <b/>
      <sz val="9"/>
      <name val="Arial"/>
      <family val="2"/>
    </font>
    <font>
      <u/>
      <sz val="9"/>
      <name val="Arial"/>
      <family val="2"/>
    </font>
    <font>
      <sz val="8"/>
      <name val="Arial"/>
      <family val="2"/>
    </font>
    <font>
      <sz val="9"/>
      <name val="Wingdings"/>
      <charset val="2"/>
    </font>
    <font>
      <sz val="7.5"/>
      <name val="Arial"/>
      <family val="2"/>
    </font>
    <font>
      <sz val="9"/>
      <color indexed="12"/>
      <name val="Arial"/>
      <family val="2"/>
    </font>
    <font>
      <b/>
      <sz val="9"/>
      <color indexed="12"/>
      <name val="Arial"/>
      <family val="2"/>
    </font>
    <font>
      <sz val="8"/>
      <color indexed="9"/>
      <name val="Arial"/>
      <family val="2"/>
    </font>
    <font>
      <u/>
      <sz val="9"/>
      <name val="Arial"/>
      <family val="2"/>
    </font>
    <font>
      <b/>
      <sz val="9"/>
      <name val="Arial"/>
      <family val="2"/>
    </font>
    <font>
      <b/>
      <sz val="9"/>
      <name val="Times New Roman"/>
      <family val="1"/>
    </font>
    <font>
      <b/>
      <sz val="9"/>
      <color indexed="8"/>
      <name val="Arial,Bold"/>
    </font>
    <font>
      <sz val="9"/>
      <name val="Times New Roman"/>
      <family val="1"/>
    </font>
    <font>
      <sz val="9"/>
      <color indexed="9"/>
      <name val="Arial"/>
      <family val="2"/>
    </font>
    <font>
      <sz val="9"/>
      <color indexed="9"/>
      <name val="Arial"/>
      <family val="2"/>
    </font>
    <font>
      <sz val="6"/>
      <name val="Arial"/>
      <family val="2"/>
    </font>
    <font>
      <sz val="10"/>
      <name val="Arial"/>
      <family val="2"/>
    </font>
    <font>
      <sz val="9"/>
      <name val="Arial"/>
      <family val="2"/>
    </font>
    <font>
      <b/>
      <sz val="9"/>
      <name val="Arial"/>
      <family val="2"/>
    </font>
    <font>
      <u/>
      <sz val="10"/>
      <color theme="1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s>
  <borders count="5">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s>
  <cellStyleXfs count="2">
    <xf numFmtId="0" fontId="0" fillId="0" borderId="0"/>
    <xf numFmtId="0" fontId="24" fillId="0" borderId="0" applyNumberFormat="0" applyFill="0" applyBorder="0" applyAlignment="0" applyProtection="0">
      <alignment vertical="top"/>
      <protection locked="0"/>
    </xf>
  </cellStyleXfs>
  <cellXfs count="196">
    <xf numFmtId="0" fontId="0" fillId="0" borderId="0" xfId="0"/>
    <xf numFmtId="0" fontId="0" fillId="0" borderId="0" xfId="0" applyFill="1" applyProtection="1"/>
    <xf numFmtId="0" fontId="6" fillId="0" borderId="0" xfId="0" applyFont="1" applyAlignment="1" applyProtection="1">
      <alignment horizontal="left" vertical="top"/>
    </xf>
    <xf numFmtId="0" fontId="8" fillId="0" borderId="0" xfId="0" applyFont="1" applyAlignment="1" applyProtection="1">
      <alignment horizontal="center" vertical="top"/>
    </xf>
    <xf numFmtId="0" fontId="4" fillId="0" borderId="0" xfId="0" applyFont="1" applyAlignment="1" applyProtection="1">
      <alignment horizontal="center" vertical="top"/>
    </xf>
    <xf numFmtId="49" fontId="1" fillId="0" borderId="0" xfId="0" applyNumberFormat="1" applyFont="1" applyFill="1" applyAlignment="1" applyProtection="1">
      <alignment horizontal="justify" vertical="top"/>
    </xf>
    <xf numFmtId="0" fontId="13" fillId="0" borderId="0" xfId="0" applyFont="1" applyAlignment="1" applyProtection="1">
      <alignment horizontal="left" vertical="top"/>
    </xf>
    <xf numFmtId="0" fontId="5" fillId="0" borderId="0" xfId="0" applyFont="1" applyAlignment="1" applyProtection="1">
      <alignment horizontal="left" vertical="top"/>
    </xf>
    <xf numFmtId="0" fontId="5" fillId="0" borderId="0" xfId="0" applyFont="1" applyAlignment="1" applyProtection="1">
      <alignment vertical="top"/>
    </xf>
    <xf numFmtId="49" fontId="5" fillId="0" borderId="0" xfId="0" applyNumberFormat="1" applyFont="1" applyAlignment="1" applyProtection="1">
      <alignment horizontal="left" vertical="top"/>
    </xf>
    <xf numFmtId="0" fontId="6" fillId="0" borderId="0" xfId="0" applyFont="1" applyAlignment="1" applyProtection="1">
      <alignment vertical="top"/>
    </xf>
    <xf numFmtId="0" fontId="1" fillId="0" borderId="0" xfId="0" applyFont="1" applyAlignment="1" applyProtection="1">
      <alignment horizontal="left" vertical="top"/>
    </xf>
    <xf numFmtId="0" fontId="4" fillId="0" borderId="0" xfId="0" applyFont="1" applyAlignment="1" applyProtection="1">
      <alignment horizontal="left" vertical="top"/>
    </xf>
    <xf numFmtId="0" fontId="4" fillId="0" borderId="0" xfId="0" applyFont="1" applyFill="1" applyAlignment="1" applyProtection="1">
      <alignment vertical="top"/>
    </xf>
    <xf numFmtId="0" fontId="4" fillId="0" borderId="0" xfId="0" applyFont="1" applyAlignment="1" applyProtection="1">
      <alignment vertical="top"/>
    </xf>
    <xf numFmtId="0" fontId="1" fillId="0" borderId="0" xfId="0" applyNumberFormat="1" applyFont="1" applyFill="1" applyAlignment="1" applyProtection="1">
      <alignment horizontal="justify" vertical="top"/>
    </xf>
    <xf numFmtId="0" fontId="1" fillId="0" borderId="0" xfId="0" applyNumberFormat="1" applyFont="1" applyFill="1" applyAlignment="1" applyProtection="1">
      <alignment vertical="top"/>
    </xf>
    <xf numFmtId="49" fontId="1" fillId="0" borderId="0" xfId="0" applyNumberFormat="1" applyFont="1" applyFill="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justify" vertical="top"/>
    </xf>
    <xf numFmtId="0" fontId="1" fillId="0" borderId="0" xfId="0" applyFont="1" applyAlignment="1" applyProtection="1">
      <alignment vertical="top"/>
    </xf>
    <xf numFmtId="0" fontId="5" fillId="0" borderId="0" xfId="0" applyFont="1" applyFill="1" applyAlignment="1" applyProtection="1">
      <alignment vertical="top" wrapText="1"/>
    </xf>
    <xf numFmtId="0" fontId="4" fillId="0" borderId="0" xfId="0" applyFont="1" applyAlignment="1">
      <alignment vertical="top"/>
    </xf>
    <xf numFmtId="0" fontId="0" fillId="0" borderId="0" xfId="0" applyFill="1" applyAlignment="1" applyProtection="1">
      <alignment vertical="top"/>
    </xf>
    <xf numFmtId="0" fontId="6"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0" fillId="0" borderId="0" xfId="0" applyFill="1" applyAlignment="1" applyProtection="1">
      <alignment vertical="top" wrapText="1"/>
    </xf>
    <xf numFmtId="0" fontId="9" fillId="0" borderId="0" xfId="0" applyFont="1" applyFill="1" applyAlignment="1" applyProtection="1">
      <alignment vertical="top"/>
    </xf>
    <xf numFmtId="165" fontId="7" fillId="0" borderId="0" xfId="0" applyNumberFormat="1" applyFont="1" applyFill="1" applyAlignment="1" applyProtection="1">
      <alignment vertical="top"/>
    </xf>
    <xf numFmtId="0" fontId="1" fillId="0" borderId="0" xfId="0" applyFont="1" applyFill="1" applyAlignment="1" applyProtection="1">
      <alignment horizontal="right" vertical="top"/>
    </xf>
    <xf numFmtId="0" fontId="1" fillId="0" borderId="0" xfId="0" applyFont="1" applyFill="1" applyAlignment="1" applyProtection="1">
      <alignment horizontal="left" vertical="top"/>
    </xf>
    <xf numFmtId="0" fontId="5" fillId="0" borderId="0" xfId="0" applyFont="1" applyFill="1" applyAlignment="1" applyProtection="1">
      <alignment vertical="top"/>
    </xf>
    <xf numFmtId="0" fontId="1" fillId="0" borderId="0" xfId="0" applyFont="1" applyFill="1" applyBorder="1" applyAlignment="1" applyProtection="1">
      <alignment vertical="top"/>
    </xf>
    <xf numFmtId="49" fontId="1" fillId="0" borderId="0" xfId="0" applyNumberFormat="1" applyFont="1" applyFill="1" applyBorder="1" applyAlignment="1" applyProtection="1">
      <alignment horizontal="right" vertical="top"/>
    </xf>
    <xf numFmtId="49" fontId="1" fillId="0" borderId="0" xfId="0" applyNumberFormat="1" applyFont="1" applyFill="1" applyBorder="1" applyAlignment="1" applyProtection="1">
      <alignment vertical="top"/>
    </xf>
    <xf numFmtId="49" fontId="1" fillId="0" borderId="0" xfId="0" applyNumberFormat="1" applyFont="1" applyFill="1" applyAlignment="1" applyProtection="1">
      <alignment horizontal="right" vertical="top"/>
    </xf>
    <xf numFmtId="1" fontId="1" fillId="0" borderId="0" xfId="0" applyNumberFormat="1" applyFont="1" applyFill="1" applyBorder="1" applyAlignment="1" applyProtection="1">
      <alignment vertical="top"/>
    </xf>
    <xf numFmtId="1" fontId="1" fillId="0" borderId="0" xfId="0" applyNumberFormat="1" applyFont="1" applyFill="1" applyBorder="1" applyAlignment="1" applyProtection="1">
      <alignment horizontal="left" vertical="top"/>
    </xf>
    <xf numFmtId="3" fontId="10" fillId="0" borderId="0" xfId="0" applyNumberFormat="1" applyFont="1" applyFill="1" applyBorder="1" applyAlignment="1" applyProtection="1">
      <alignment vertical="top"/>
    </xf>
    <xf numFmtId="3" fontId="10" fillId="0" borderId="0" xfId="0" applyNumberFormat="1" applyFont="1" applyFill="1" applyBorder="1" applyAlignment="1" applyProtection="1">
      <alignment horizontal="right" vertical="top"/>
    </xf>
    <xf numFmtId="3" fontId="1" fillId="0" borderId="0" xfId="0" applyNumberFormat="1" applyFont="1" applyFill="1" applyBorder="1" applyAlignment="1" applyProtection="1">
      <alignment horizontal="right" vertical="top"/>
    </xf>
    <xf numFmtId="3" fontId="1" fillId="0" borderId="1" xfId="0" applyNumberFormat="1" applyFont="1" applyFill="1" applyBorder="1" applyAlignment="1" applyProtection="1">
      <alignment horizontal="right" vertical="top"/>
    </xf>
    <xf numFmtId="49" fontId="5" fillId="0" borderId="0" xfId="0" applyNumberFormat="1" applyFont="1" applyFill="1" applyAlignment="1" applyProtection="1">
      <alignment horizontal="left" vertical="top"/>
    </xf>
    <xf numFmtId="0" fontId="1" fillId="0" borderId="0" xfId="0" applyFont="1" applyFill="1" applyAlignment="1" applyProtection="1">
      <alignment horizontal="left" vertical="top" wrapText="1"/>
    </xf>
    <xf numFmtId="0" fontId="1" fillId="0" borderId="0" xfId="0" applyFont="1" applyFill="1" applyAlignment="1" applyProtection="1">
      <alignment vertical="top" wrapText="1"/>
    </xf>
    <xf numFmtId="49" fontId="5" fillId="0" borderId="0" xfId="0" applyNumberFormat="1" applyFont="1" applyFill="1" applyAlignment="1" applyProtection="1">
      <alignment vertical="top"/>
    </xf>
    <xf numFmtId="0" fontId="18" fillId="0" borderId="0" xfId="0" applyFont="1" applyFill="1" applyAlignment="1" applyProtection="1">
      <alignment horizontal="left" vertical="top"/>
    </xf>
    <xf numFmtId="0" fontId="2" fillId="0" borderId="0" xfId="0" applyFont="1" applyFill="1" applyAlignment="1" applyProtection="1">
      <alignment horizontal="center" vertical="top"/>
    </xf>
    <xf numFmtId="0" fontId="19" fillId="0" borderId="0" xfId="0" applyFont="1" applyFill="1" applyAlignment="1" applyProtection="1">
      <alignment horizontal="right" vertical="top"/>
    </xf>
    <xf numFmtId="0" fontId="0" fillId="0" borderId="0" xfId="0" applyFill="1" applyAlignment="1" applyProtection="1">
      <alignment vertical="top"/>
      <protection locked="0"/>
    </xf>
    <xf numFmtId="165" fontId="7" fillId="0" borderId="0" xfId="0" applyNumberFormat="1" applyFont="1" applyFill="1" applyAlignment="1" applyProtection="1">
      <alignment vertical="top"/>
      <protection locked="0"/>
    </xf>
    <xf numFmtId="0" fontId="6" fillId="0" borderId="0" xfId="0" applyFont="1" applyFill="1" applyAlignment="1" applyProtection="1">
      <alignment vertical="top"/>
    </xf>
    <xf numFmtId="49" fontId="4" fillId="0" borderId="0" xfId="0" applyNumberFormat="1" applyFont="1" applyFill="1" applyAlignment="1" applyProtection="1">
      <alignment horizontal="left" vertical="top"/>
    </xf>
    <xf numFmtId="0" fontId="14" fillId="0" borderId="0" xfId="0" applyFont="1" applyFill="1" applyAlignment="1" applyProtection="1">
      <alignment vertical="top"/>
    </xf>
    <xf numFmtId="0" fontId="1" fillId="0" borderId="2" xfId="0" applyFont="1" applyFill="1" applyBorder="1" applyAlignment="1" applyProtection="1">
      <alignment vertical="top"/>
    </xf>
    <xf numFmtId="164" fontId="1" fillId="0" borderId="0" xfId="0" applyNumberFormat="1" applyFont="1" applyFill="1" applyAlignment="1" applyProtection="1">
      <alignment vertical="top"/>
    </xf>
    <xf numFmtId="165" fontId="7" fillId="0" borderId="0" xfId="0" applyNumberFormat="1" applyFont="1" applyFill="1" applyAlignment="1" applyProtection="1">
      <alignment vertical="top" wrapText="1"/>
    </xf>
    <xf numFmtId="164" fontId="1" fillId="0" borderId="0" xfId="0" applyNumberFormat="1" applyFont="1" applyFill="1" applyBorder="1" applyAlignment="1" applyProtection="1">
      <alignment vertical="top"/>
    </xf>
    <xf numFmtId="165" fontId="1" fillId="0" borderId="0" xfId="0" applyNumberFormat="1" applyFont="1" applyFill="1" applyAlignment="1" applyProtection="1">
      <alignment vertical="top"/>
    </xf>
    <xf numFmtId="0" fontId="13" fillId="0" borderId="0" xfId="0" applyFont="1" applyFill="1" applyAlignment="1" applyProtection="1">
      <alignment vertical="top"/>
    </xf>
    <xf numFmtId="0" fontId="7" fillId="0" borderId="0" xfId="0" applyFont="1" applyFill="1" applyAlignment="1" applyProtection="1">
      <alignment vertical="top"/>
    </xf>
    <xf numFmtId="164" fontId="1" fillId="0" borderId="2" xfId="0" applyNumberFormat="1" applyFont="1" applyFill="1" applyBorder="1" applyAlignment="1" applyProtection="1">
      <alignment vertical="top"/>
    </xf>
    <xf numFmtId="0" fontId="4" fillId="0" borderId="0" xfId="0" applyFont="1" applyFill="1" applyAlignment="1" applyProtection="1">
      <alignment horizontal="left" vertical="top" wrapText="1"/>
    </xf>
    <xf numFmtId="0" fontId="4" fillId="0" borderId="0" xfId="0" applyFont="1" applyFill="1" applyAlignment="1" applyProtection="1">
      <alignment vertical="top" wrapText="1"/>
    </xf>
    <xf numFmtId="4" fontId="1" fillId="0" borderId="0" xfId="0" applyNumberFormat="1" applyFont="1" applyFill="1" applyBorder="1" applyAlignment="1" applyProtection="1">
      <alignment vertical="top" wrapText="1"/>
    </xf>
    <xf numFmtId="0" fontId="3" fillId="0" borderId="0" xfId="0" applyFont="1" applyFill="1" applyAlignment="1" applyProtection="1">
      <alignment horizontal="left" vertical="top"/>
    </xf>
    <xf numFmtId="49" fontId="4" fillId="0" borderId="0" xfId="0" applyNumberFormat="1" applyFont="1" applyFill="1" applyAlignment="1" applyProtection="1">
      <alignment vertical="top"/>
    </xf>
    <xf numFmtId="0" fontId="9" fillId="0" borderId="0" xfId="0" applyFont="1" applyFill="1" applyProtection="1"/>
    <xf numFmtId="0" fontId="1" fillId="2" borderId="0" xfId="0" applyFont="1" applyFill="1" applyAlignment="1" applyProtection="1">
      <alignment vertical="top"/>
      <protection locked="0"/>
    </xf>
    <xf numFmtId="166" fontId="4" fillId="0" borderId="0" xfId="0" applyNumberFormat="1" applyFont="1" applyFill="1" applyAlignment="1" applyProtection="1">
      <alignment vertical="top"/>
      <protection locked="0"/>
    </xf>
    <xf numFmtId="0" fontId="0" fillId="0" borderId="0" xfId="0" applyAlignment="1">
      <alignment vertical="top" wrapText="1"/>
    </xf>
    <xf numFmtId="0" fontId="4" fillId="0" borderId="0" xfId="0" applyFont="1" applyAlignment="1">
      <alignment vertical="top" wrapText="1"/>
    </xf>
    <xf numFmtId="0" fontId="4" fillId="0" borderId="0" xfId="0" applyFont="1" applyAlignment="1">
      <alignment vertical="top"/>
    </xf>
    <xf numFmtId="49" fontId="5" fillId="0" borderId="0" xfId="0" applyNumberFormat="1" applyFont="1" applyFill="1" applyAlignment="1" applyProtection="1">
      <alignment horizontal="left" vertical="top"/>
    </xf>
    <xf numFmtId="49" fontId="5" fillId="0" borderId="0" xfId="0" applyNumberFormat="1" applyFont="1" applyFill="1" applyProtection="1"/>
    <xf numFmtId="0" fontId="22" fillId="0" borderId="0" xfId="0" applyFont="1" applyFill="1" applyProtection="1"/>
    <xf numFmtId="49" fontId="1" fillId="0" borderId="0" xfId="0" applyNumberFormat="1" applyFont="1" applyAlignment="1" applyProtection="1">
      <alignment vertical="top"/>
    </xf>
    <xf numFmtId="0" fontId="22" fillId="0" borderId="0" xfId="0" applyFont="1" applyFill="1" applyAlignment="1" applyProtection="1">
      <alignment vertical="top"/>
    </xf>
    <xf numFmtId="0" fontId="22" fillId="0" borderId="0" xfId="0" applyFont="1" applyFill="1" applyAlignment="1" applyProtection="1"/>
    <xf numFmtId="0" fontId="5" fillId="0" borderId="0" xfId="0" applyFont="1" applyFill="1" applyAlignment="1" applyProtection="1">
      <alignment wrapText="1"/>
    </xf>
    <xf numFmtId="0" fontId="1" fillId="0" borderId="0" xfId="0" applyNumberFormat="1" applyFont="1" applyAlignment="1">
      <alignment vertical="top" wrapText="1"/>
    </xf>
    <xf numFmtId="0" fontId="22" fillId="0" borderId="0" xfId="0" applyNumberFormat="1" applyFont="1" applyFill="1" applyAlignment="1" applyProtection="1"/>
    <xf numFmtId="0" fontId="5" fillId="0" borderId="0" xfId="0" applyFont="1" applyFill="1" applyBorder="1" applyAlignment="1" applyProtection="1">
      <alignment vertical="top" wrapText="1"/>
    </xf>
    <xf numFmtId="49" fontId="1" fillId="0" borderId="0" xfId="0" applyNumberFormat="1" applyFont="1" applyFill="1" applyAlignment="1" applyProtection="1">
      <alignment vertical="top" wrapText="1"/>
    </xf>
    <xf numFmtId="0" fontId="22" fillId="0" borderId="0" xfId="0" applyFont="1" applyFill="1" applyAlignment="1">
      <alignment vertical="justify" wrapText="1"/>
    </xf>
    <xf numFmtId="0" fontId="1" fillId="0" borderId="0" xfId="0" applyFont="1" applyFill="1" applyAlignment="1">
      <alignment wrapText="1"/>
    </xf>
    <xf numFmtId="0" fontId="22" fillId="0" borderId="0" xfId="0" applyFont="1" applyFill="1" applyAlignment="1" applyProtection="1">
      <alignment vertical="top" wrapText="1"/>
      <protection locked="0"/>
    </xf>
    <xf numFmtId="49" fontId="5" fillId="0" borderId="0" xfId="0" applyNumberFormat="1" applyFont="1" applyAlignment="1" applyProtection="1">
      <alignment horizontal="left"/>
    </xf>
    <xf numFmtId="0" fontId="5" fillId="0" borderId="0" xfId="0" applyFont="1" applyAlignment="1" applyProtection="1"/>
    <xf numFmtId="0" fontId="16" fillId="0" borderId="0" xfId="0" applyFont="1" applyProtection="1"/>
    <xf numFmtId="0" fontId="1" fillId="0" borderId="0" xfId="0" applyFont="1" applyFill="1" applyAlignment="1" applyProtection="1"/>
    <xf numFmtId="0" fontId="1" fillId="0" borderId="0" xfId="0" applyFont="1" applyFill="1" applyProtection="1"/>
    <xf numFmtId="0" fontId="22" fillId="0" borderId="0" xfId="0" applyFont="1" applyFill="1" applyAlignment="1" applyProtection="1">
      <alignment horizontal="justify" vertical="top"/>
    </xf>
    <xf numFmtId="0" fontId="1" fillId="0" borderId="0" xfId="0" applyFont="1" applyFill="1" applyAlignment="1" applyProtection="1">
      <alignment horizontal="justify" vertical="top"/>
    </xf>
    <xf numFmtId="0" fontId="5" fillId="0" borderId="0" xfId="0" applyFont="1" applyAlignment="1" applyProtection="1">
      <alignment horizontal="left" vertical="top" wrapText="1"/>
    </xf>
    <xf numFmtId="0" fontId="0" fillId="0" borderId="0" xfId="0" applyAlignment="1">
      <alignment horizontal="justify" vertical="top" wrapText="1"/>
    </xf>
    <xf numFmtId="0" fontId="1" fillId="0" borderId="0" xfId="0" applyFont="1" applyAlignment="1">
      <alignment horizontal="justify" vertical="top" wrapText="1"/>
    </xf>
    <xf numFmtId="0" fontId="1" fillId="0" borderId="0" xfId="0" applyNumberFormat="1" applyFont="1" applyFill="1" applyAlignment="1" applyProtection="1">
      <alignment horizontal="justify" vertical="top"/>
    </xf>
    <xf numFmtId="0" fontId="22" fillId="0" borderId="0" xfId="0" applyFont="1" applyFill="1" applyAlignment="1" applyProtection="1">
      <alignment horizontal="justify"/>
    </xf>
    <xf numFmtId="0" fontId="1" fillId="0" borderId="0" xfId="0" applyFont="1" applyFill="1" applyAlignment="1" applyProtection="1">
      <alignment horizontal="left" vertical="top" wrapText="1"/>
    </xf>
    <xf numFmtId="0" fontId="4" fillId="0" borderId="0" xfId="0" applyFont="1" applyFill="1" applyAlignment="1" applyProtection="1">
      <alignment horizontal="right" vertical="top"/>
      <protection locked="0"/>
    </xf>
    <xf numFmtId="0" fontId="6" fillId="0" borderId="0" xfId="0" applyFont="1" applyFill="1" applyAlignment="1" applyProtection="1">
      <alignment horizontal="left" vertical="top"/>
    </xf>
    <xf numFmtId="0" fontId="22" fillId="0" borderId="0" xfId="0" applyFont="1" applyFill="1" applyAlignment="1" applyProtection="1">
      <alignment horizontal="left" vertical="top" wrapText="1"/>
      <protection locked="0"/>
    </xf>
    <xf numFmtId="0" fontId="1" fillId="0" borderId="0" xfId="0" applyFont="1" applyFill="1" applyAlignment="1" applyProtection="1">
      <alignment horizontal="left" vertical="top" wrapText="1"/>
    </xf>
    <xf numFmtId="0" fontId="1" fillId="2" borderId="0" xfId="0" applyFont="1" applyFill="1" applyAlignment="1" applyProtection="1">
      <alignment horizontal="left" vertical="top" wrapText="1"/>
      <protection locked="0"/>
    </xf>
    <xf numFmtId="0" fontId="4" fillId="0" borderId="0" xfId="0" applyFont="1" applyFill="1" applyAlignment="1" applyProtection="1">
      <alignment horizontal="justify" vertical="top" wrapText="1"/>
    </xf>
    <xf numFmtId="0" fontId="1" fillId="0" borderId="0" xfId="0" applyFont="1" applyFill="1" applyAlignment="1" applyProtection="1">
      <alignment horizontal="right" vertical="top"/>
    </xf>
    <xf numFmtId="0" fontId="1" fillId="0" borderId="0" xfId="0" applyFont="1" applyFill="1" applyAlignment="1" applyProtection="1">
      <alignment horizontal="justify" vertical="top"/>
    </xf>
    <xf numFmtId="3" fontId="1" fillId="2" borderId="2" xfId="0" applyNumberFormat="1" applyFont="1" applyFill="1" applyBorder="1" applyAlignment="1" applyProtection="1">
      <alignment horizontal="right" vertical="top" wrapText="1"/>
      <protection locked="0"/>
    </xf>
    <xf numFmtId="0" fontId="1" fillId="0" borderId="0" xfId="0" applyFont="1" applyFill="1" applyAlignment="1" applyProtection="1">
      <alignment horizontal="right" vertical="top" wrapText="1"/>
    </xf>
    <xf numFmtId="4" fontId="10" fillId="0" borderId="2" xfId="0" applyNumberFormat="1" applyFont="1" applyFill="1" applyBorder="1" applyAlignment="1" applyProtection="1">
      <alignment horizontal="right" vertical="top" wrapText="1"/>
    </xf>
    <xf numFmtId="4" fontId="1" fillId="2" borderId="2" xfId="0" applyNumberFormat="1" applyFont="1" applyFill="1" applyBorder="1" applyAlignment="1" applyProtection="1">
      <alignment horizontal="center" vertical="top" wrapText="1"/>
      <protection locked="0"/>
    </xf>
    <xf numFmtId="0" fontId="1" fillId="0" borderId="0" xfId="0" applyFont="1" applyFill="1" applyAlignment="1" applyProtection="1">
      <alignment horizontal="justify" vertical="top" wrapText="1"/>
    </xf>
    <xf numFmtId="49" fontId="1" fillId="0" borderId="0" xfId="0" applyNumberFormat="1" applyFont="1" applyFill="1" applyAlignment="1" applyProtection="1">
      <alignment horizontal="center" vertical="top"/>
    </xf>
    <xf numFmtId="0" fontId="3" fillId="3" borderId="0" xfId="0" applyFont="1" applyFill="1" applyAlignment="1" applyProtection="1">
      <alignment horizontal="left" vertical="top"/>
    </xf>
    <xf numFmtId="164" fontId="10" fillId="0" borderId="2" xfId="0" applyNumberFormat="1" applyFont="1" applyFill="1" applyBorder="1" applyAlignment="1" applyProtection="1">
      <alignment horizontal="center" vertical="top"/>
    </xf>
    <xf numFmtId="0" fontId="7" fillId="0" borderId="0" xfId="0" applyFont="1" applyFill="1" applyAlignment="1" applyProtection="1">
      <alignment horizontal="right" vertical="top"/>
    </xf>
    <xf numFmtId="0" fontId="2" fillId="3" borderId="0" xfId="0" applyFont="1" applyFill="1" applyAlignment="1" applyProtection="1">
      <alignment horizontal="center" vertical="top"/>
    </xf>
    <xf numFmtId="0" fontId="12" fillId="3" borderId="0" xfId="0" applyFont="1" applyFill="1" applyAlignment="1" applyProtection="1">
      <alignment horizontal="right" vertical="top"/>
    </xf>
    <xf numFmtId="0" fontId="4"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164" fontId="1" fillId="2" borderId="0" xfId="0" applyNumberFormat="1" applyFont="1" applyFill="1" applyAlignment="1" applyProtection="1">
      <alignment horizontal="center" vertical="top"/>
      <protection locked="0"/>
    </xf>
    <xf numFmtId="49" fontId="1" fillId="0" borderId="0" xfId="0" applyNumberFormat="1" applyFont="1" applyFill="1" applyAlignment="1" applyProtection="1">
      <alignment horizontal="justify" vertical="top"/>
    </xf>
    <xf numFmtId="49" fontId="5" fillId="0" borderId="0" xfId="0" applyNumberFormat="1" applyFont="1" applyAlignment="1" applyProtection="1">
      <alignment horizontal="center" vertical="top"/>
    </xf>
    <xf numFmtId="0" fontId="1" fillId="0" borderId="0" xfId="0" applyFont="1" applyFill="1" applyAlignment="1">
      <alignment horizontal="left" wrapText="1"/>
    </xf>
    <xf numFmtId="0" fontId="4" fillId="0" borderId="0" xfId="0" applyFont="1" applyAlignment="1" applyProtection="1">
      <alignment horizontal="justify" vertical="top"/>
    </xf>
    <xf numFmtId="0" fontId="21" fillId="0" borderId="0" xfId="0" applyFont="1" applyFill="1" applyAlignment="1" applyProtection="1">
      <alignment horizontal="left" wrapText="1"/>
    </xf>
    <xf numFmtId="49" fontId="1" fillId="0" borderId="0" xfId="0" applyNumberFormat="1" applyFont="1" applyFill="1" applyAlignment="1" applyProtection="1">
      <alignment horizontal="left" vertical="top"/>
    </xf>
    <xf numFmtId="165" fontId="7" fillId="0" borderId="0" xfId="0" applyNumberFormat="1" applyFont="1" applyFill="1" applyAlignment="1" applyProtection="1">
      <alignment horizontal="right" vertical="top"/>
      <protection locked="0"/>
    </xf>
    <xf numFmtId="164" fontId="1" fillId="2" borderId="0" xfId="0" applyNumberFormat="1" applyFont="1" applyFill="1" applyBorder="1" applyAlignment="1" applyProtection="1">
      <alignment horizontal="center" vertical="top"/>
      <protection locked="0"/>
    </xf>
    <xf numFmtId="49" fontId="1" fillId="0" borderId="0" xfId="0" applyNumberFormat="1" applyFont="1" applyAlignment="1" applyProtection="1">
      <alignment horizontal="center" vertical="top"/>
    </xf>
    <xf numFmtId="0" fontId="5" fillId="0" borderId="0" xfId="0" applyFont="1" applyAlignment="1" applyProtection="1">
      <alignment horizontal="justify" vertical="top" wrapText="1"/>
    </xf>
    <xf numFmtId="0" fontId="1" fillId="2" borderId="0" xfId="0" applyFont="1" applyFill="1" applyAlignment="1" applyProtection="1">
      <alignment horizontal="right" vertical="top"/>
      <protection locked="0"/>
    </xf>
    <xf numFmtId="0" fontId="5" fillId="0" borderId="0" xfId="0" applyFont="1" applyFill="1" applyAlignment="1" applyProtection="1">
      <alignment horizontal="justify" vertical="top" wrapText="1"/>
    </xf>
    <xf numFmtId="0" fontId="1" fillId="0" borderId="0" xfId="0" applyFont="1" applyFill="1" applyAlignment="1" applyProtection="1">
      <alignment horizontal="center" vertical="top"/>
    </xf>
    <xf numFmtId="164" fontId="1" fillId="0" borderId="0" xfId="0" applyNumberFormat="1" applyFont="1" applyFill="1" applyBorder="1" applyAlignment="1" applyProtection="1">
      <alignment horizontal="center" vertical="top"/>
    </xf>
    <xf numFmtId="0" fontId="1" fillId="0" borderId="2" xfId="0" applyFont="1" applyFill="1" applyBorder="1" applyAlignment="1" applyProtection="1">
      <alignment horizontal="center" vertical="top"/>
    </xf>
    <xf numFmtId="165" fontId="7" fillId="0" borderId="0" xfId="0" applyNumberFormat="1" applyFont="1" applyFill="1" applyAlignment="1" applyProtection="1">
      <alignment horizontal="right" vertical="top" wrapText="1"/>
      <protection locked="0"/>
    </xf>
    <xf numFmtId="49" fontId="5" fillId="0" borderId="0" xfId="0" applyNumberFormat="1" applyFont="1" applyFill="1" applyAlignment="1" applyProtection="1">
      <alignment horizontal="left" vertical="top"/>
    </xf>
    <xf numFmtId="0" fontId="1" fillId="2" borderId="2" xfId="0" applyFont="1" applyFill="1" applyBorder="1" applyAlignment="1" applyProtection="1">
      <alignment horizontal="left" vertical="top"/>
      <protection locked="0"/>
    </xf>
    <xf numFmtId="0" fontId="1" fillId="0" borderId="0" xfId="0" applyFont="1" applyAlignment="1" applyProtection="1">
      <alignment horizontal="justify" vertical="top"/>
    </xf>
    <xf numFmtId="1" fontId="4" fillId="2" borderId="3" xfId="0" applyNumberFormat="1" applyFont="1" applyFill="1" applyBorder="1" applyAlignment="1" applyProtection="1">
      <alignment horizontal="right" vertical="top"/>
      <protection locked="0"/>
    </xf>
    <xf numFmtId="3" fontId="1" fillId="2" borderId="2" xfId="0" applyNumberFormat="1" applyFont="1" applyFill="1" applyBorder="1" applyAlignment="1" applyProtection="1">
      <alignment horizontal="right" vertical="top"/>
      <protection locked="0"/>
    </xf>
    <xf numFmtId="4" fontId="10" fillId="0" borderId="2" xfId="0" applyNumberFormat="1" applyFont="1" applyFill="1" applyBorder="1" applyAlignment="1" applyProtection="1">
      <alignment horizontal="right" vertical="top"/>
    </xf>
    <xf numFmtId="4" fontId="11" fillId="0" borderId="3" xfId="0" applyNumberFormat="1" applyFont="1" applyFill="1" applyBorder="1" applyAlignment="1" applyProtection="1">
      <alignment horizontal="right" vertical="top"/>
    </xf>
    <xf numFmtId="3" fontId="1" fillId="2" borderId="0" xfId="0" applyNumberFormat="1" applyFont="1" applyFill="1" applyBorder="1" applyAlignment="1" applyProtection="1">
      <alignment horizontal="right" vertical="top"/>
      <protection locked="0"/>
    </xf>
    <xf numFmtId="4" fontId="1" fillId="2" borderId="2" xfId="0" applyNumberFormat="1" applyFont="1" applyFill="1" applyBorder="1" applyAlignment="1" applyProtection="1">
      <alignment horizontal="right" vertical="top"/>
      <protection locked="0"/>
    </xf>
    <xf numFmtId="0" fontId="1" fillId="0" borderId="0" xfId="0" applyFont="1" applyFill="1" applyAlignment="1" applyProtection="1">
      <alignment horizontal="left" vertical="top"/>
    </xf>
    <xf numFmtId="49" fontId="1" fillId="2" borderId="2" xfId="0" applyNumberFormat="1" applyFont="1" applyFill="1" applyBorder="1" applyAlignment="1" applyProtection="1">
      <alignment horizontal="left" vertical="top"/>
      <protection locked="0"/>
    </xf>
    <xf numFmtId="0" fontId="1" fillId="0" borderId="0" xfId="0" applyFont="1" applyAlignment="1" applyProtection="1">
      <alignment horizontal="justify" vertical="top" wrapText="1"/>
    </xf>
    <xf numFmtId="4" fontId="11" fillId="0" borderId="2" xfId="0" applyNumberFormat="1" applyFont="1" applyFill="1" applyBorder="1" applyAlignment="1" applyProtection="1">
      <alignment horizontal="right" vertical="top"/>
    </xf>
    <xf numFmtId="49" fontId="1" fillId="2" borderId="2" xfId="0" applyNumberFormat="1" applyFont="1" applyFill="1" applyBorder="1" applyAlignment="1" applyProtection="1">
      <alignment horizontal="right" vertical="top"/>
      <protection locked="0"/>
    </xf>
    <xf numFmtId="49" fontId="1" fillId="2" borderId="4" xfId="0" applyNumberFormat="1" applyFont="1" applyFill="1" applyBorder="1" applyAlignment="1" applyProtection="1">
      <alignment horizontal="right" vertical="top"/>
      <protection locked="0"/>
    </xf>
    <xf numFmtId="0" fontId="0" fillId="0" borderId="0" xfId="0" applyFill="1" applyAlignment="1" applyProtection="1">
      <alignment horizontal="left" vertical="top" wrapText="1"/>
    </xf>
    <xf numFmtId="0" fontId="0" fillId="0" borderId="0" xfId="0" applyFill="1" applyAlignment="1" applyProtection="1">
      <alignment horizontal="right" vertical="top" wrapText="1"/>
    </xf>
    <xf numFmtId="0" fontId="0" fillId="0" borderId="0" xfId="0" applyFill="1" applyAlignment="1" applyProtection="1">
      <alignment horizontal="right" vertical="top"/>
    </xf>
    <xf numFmtId="0" fontId="3" fillId="3" borderId="0" xfId="0" applyFont="1" applyFill="1" applyAlignment="1" applyProtection="1">
      <alignment horizontal="right"/>
    </xf>
    <xf numFmtId="49" fontId="1" fillId="2" borderId="0" xfId="0" applyNumberFormat="1" applyFont="1" applyFill="1" applyAlignment="1" applyProtection="1">
      <alignment horizontal="left" vertical="top"/>
      <protection locked="0"/>
    </xf>
    <xf numFmtId="0" fontId="5" fillId="0" borderId="0" xfId="0" applyFont="1" applyFill="1" applyAlignment="1" applyProtection="1">
      <alignment horizontal="left" vertical="top"/>
    </xf>
    <xf numFmtId="0" fontId="5" fillId="0" borderId="0" xfId="0" applyFont="1" applyFill="1" applyBorder="1" applyAlignment="1" applyProtection="1">
      <alignment horizontal="center" vertical="top"/>
    </xf>
    <xf numFmtId="0" fontId="1" fillId="2" borderId="0" xfId="0" applyFont="1" applyFill="1" applyAlignment="1" applyProtection="1">
      <alignment horizontal="left" vertical="top"/>
      <protection locked="0"/>
    </xf>
    <xf numFmtId="49" fontId="24" fillId="2" borderId="2" xfId="1" applyNumberForma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49" fontId="4" fillId="0" borderId="0" xfId="0" applyNumberFormat="1" applyFont="1" applyFill="1" applyAlignment="1" applyProtection="1">
      <alignment horizontal="justify" vertical="top"/>
    </xf>
    <xf numFmtId="0" fontId="1" fillId="0" borderId="0" xfId="0" applyNumberFormat="1" applyFont="1" applyFill="1" applyAlignment="1" applyProtection="1">
      <alignment horizontal="justify" vertical="top"/>
    </xf>
    <xf numFmtId="3" fontId="1" fillId="2" borderId="0" xfId="0" applyNumberFormat="1" applyFont="1" applyFill="1" applyAlignment="1" applyProtection="1">
      <alignment horizontal="right" vertical="top"/>
      <protection locked="0"/>
    </xf>
    <xf numFmtId="0" fontId="1" fillId="0" borderId="0" xfId="0" applyFont="1" applyAlignment="1">
      <alignment vertical="top" wrapText="1"/>
    </xf>
    <xf numFmtId="0" fontId="1" fillId="0" borderId="0" xfId="0" applyFont="1" applyAlignment="1">
      <alignment horizontal="left" vertical="top" wrapText="1"/>
    </xf>
    <xf numFmtId="0" fontId="4" fillId="2" borderId="0" xfId="0" applyFont="1" applyFill="1" applyAlignment="1" applyProtection="1">
      <alignment horizontal="left" vertical="top"/>
      <protection locked="0"/>
    </xf>
    <xf numFmtId="0" fontId="22" fillId="0" borderId="0" xfId="0" applyFont="1" applyFill="1" applyAlignment="1" applyProtection="1">
      <alignment horizontal="justify" vertical="top"/>
    </xf>
    <xf numFmtId="14" fontId="1" fillId="2" borderId="0" xfId="0" applyNumberFormat="1" applyFont="1" applyFill="1" applyAlignment="1" applyProtection="1">
      <alignment horizontal="right" vertical="top"/>
      <protection locked="0"/>
    </xf>
    <xf numFmtId="0" fontId="4" fillId="0" borderId="0" xfId="0" applyFont="1" applyFill="1" applyAlignment="1" applyProtection="1">
      <alignment horizontal="left" vertical="top" wrapText="1"/>
    </xf>
    <xf numFmtId="49" fontId="5" fillId="0" borderId="0" xfId="0" applyNumberFormat="1" applyFont="1" applyFill="1" applyAlignment="1" applyProtection="1">
      <alignment horizontal="center"/>
    </xf>
    <xf numFmtId="0" fontId="5" fillId="0" borderId="0" xfId="0" applyFont="1" applyFill="1" applyAlignment="1" applyProtection="1">
      <alignment horizontal="left" wrapText="1"/>
    </xf>
    <xf numFmtId="0" fontId="5" fillId="0" borderId="0" xfId="0" applyFont="1" applyAlignment="1">
      <alignment horizontal="left" wrapText="1"/>
    </xf>
    <xf numFmtId="0" fontId="5" fillId="0" borderId="0" xfId="0" applyFont="1" applyFill="1" applyBorder="1" applyAlignment="1" applyProtection="1">
      <alignment horizontal="left" vertical="top" wrapText="1"/>
    </xf>
    <xf numFmtId="0" fontId="1" fillId="0" borderId="0" xfId="0" applyFont="1" applyFill="1" applyAlignment="1">
      <alignment horizontal="left" vertical="justify" wrapText="1"/>
    </xf>
    <xf numFmtId="49" fontId="1" fillId="0" borderId="0" xfId="0" applyNumberFormat="1" applyFont="1" applyFill="1" applyAlignment="1" applyProtection="1">
      <alignment horizontal="left" vertical="top" wrapText="1"/>
    </xf>
    <xf numFmtId="49" fontId="1" fillId="0" borderId="0" xfId="0" applyNumberFormat="1" applyFont="1" applyFill="1" applyAlignment="1" applyProtection="1">
      <alignment horizontal="left" wrapText="1"/>
    </xf>
    <xf numFmtId="0" fontId="22" fillId="2" borderId="0" xfId="0" applyFont="1" applyFill="1" applyAlignment="1" applyProtection="1">
      <alignment horizontal="left" vertical="top" wrapText="1"/>
      <protection locked="0"/>
    </xf>
    <xf numFmtId="0" fontId="1" fillId="0" borderId="0" xfId="0" applyFont="1" applyAlignment="1">
      <alignment horizontal="justify" vertical="top" wrapText="1"/>
    </xf>
    <xf numFmtId="0" fontId="1" fillId="0" borderId="0" xfId="0" applyNumberFormat="1" applyFont="1" applyAlignment="1">
      <alignment horizontal="justify" vertical="top" wrapText="1"/>
    </xf>
    <xf numFmtId="0" fontId="0" fillId="0" borderId="0" xfId="0" applyAlignment="1">
      <alignment horizontal="justify"/>
    </xf>
    <xf numFmtId="49" fontId="1" fillId="2" borderId="0" xfId="0" applyNumberFormat="1" applyFont="1" applyFill="1" applyAlignment="1" applyProtection="1">
      <alignment horizontal="left" vertical="top" wrapText="1"/>
      <protection locked="0"/>
    </xf>
    <xf numFmtId="49" fontId="4" fillId="2" borderId="0" xfId="0" applyNumberFormat="1" applyFont="1" applyFill="1" applyAlignment="1" applyProtection="1">
      <alignment horizontal="left" vertical="top" wrapText="1"/>
      <protection locked="0"/>
    </xf>
    <xf numFmtId="14" fontId="4" fillId="2" borderId="0" xfId="0" applyNumberFormat="1" applyFont="1" applyFill="1" applyAlignment="1" applyProtection="1">
      <alignment horizontal="left" vertical="top"/>
      <protection locked="0"/>
    </xf>
    <xf numFmtId="0" fontId="0" fillId="0" borderId="0" xfId="0" applyAlignment="1">
      <alignment horizontal="justify" vertical="top" wrapText="1"/>
    </xf>
    <xf numFmtId="0" fontId="5" fillId="0" borderId="0" xfId="0" applyFont="1" applyAlignment="1" applyProtection="1">
      <alignment horizontal="left" vertical="top" wrapText="1"/>
    </xf>
    <xf numFmtId="0" fontId="1" fillId="0" borderId="0" xfId="0" applyFont="1" applyAlignment="1" applyProtection="1">
      <alignment horizontal="left" vertical="top" wrapText="1"/>
    </xf>
    <xf numFmtId="165" fontId="7" fillId="0" borderId="0" xfId="0" applyNumberFormat="1" applyFont="1" applyFill="1" applyAlignment="1" applyProtection="1">
      <alignment horizontal="right" vertical="top"/>
    </xf>
    <xf numFmtId="0" fontId="4" fillId="0" borderId="0" xfId="0" applyNumberFormat="1" applyFont="1" applyFill="1" applyAlignment="1" applyProtection="1">
      <alignment horizontal="justify" vertical="top"/>
    </xf>
    <xf numFmtId="0" fontId="23" fillId="0" borderId="0" xfId="0" applyFont="1" applyAlignment="1" applyProtection="1">
      <alignment horizontal="center"/>
    </xf>
    <xf numFmtId="4" fontId="5" fillId="2" borderId="0" xfId="0" applyNumberFormat="1" applyFont="1" applyFill="1" applyAlignment="1" applyProtection="1">
      <alignment horizontal="center" vertical="top"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Lines="5" dropStyle="combo" dx="16" fmlaRange="$AZ$2:$AZ$4"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Z$8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Z$85" lockText="1" noThreeD="1"/>
</file>

<file path=xl/ctrlProps/ctrlProp31.xml><?xml version="1.0" encoding="utf-8"?>
<formControlPr xmlns="http://schemas.microsoft.com/office/spreadsheetml/2009/9/main" objectType="CheckBox" fmlaLink="$AZ$86" lockText="1" noThreeD="1"/>
</file>

<file path=xl/ctrlProps/ctrlProp32.xml><?xml version="1.0" encoding="utf-8"?>
<formControlPr xmlns="http://schemas.microsoft.com/office/spreadsheetml/2009/9/main" objectType="CheckBox" fmlaLink="$AZ$87" lockText="1" noThreeD="1"/>
</file>

<file path=xl/ctrlProps/ctrlProp33.xml><?xml version="1.0" encoding="utf-8"?>
<formControlPr xmlns="http://schemas.microsoft.com/office/spreadsheetml/2009/9/main" objectType="CheckBox" fmlaLink="$AZ$88" lockText="1" noThreeD="1"/>
</file>

<file path=xl/ctrlProps/ctrlProp34.xml><?xml version="1.0" encoding="utf-8"?>
<formControlPr xmlns="http://schemas.microsoft.com/office/spreadsheetml/2009/9/main" objectType="CheckBox" fmlaLink="$AZ$89"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12</xdr:col>
      <xdr:colOff>0</xdr:colOff>
      <xdr:row>89</xdr:row>
      <xdr:rowOff>142875</xdr:rowOff>
    </xdr:from>
    <xdr:to>
      <xdr:col>12</xdr:col>
      <xdr:colOff>76200</xdr:colOff>
      <xdr:row>93</xdr:row>
      <xdr:rowOff>0</xdr:rowOff>
    </xdr:to>
    <xdr:sp macro="" textlink="">
      <xdr:nvSpPr>
        <xdr:cNvPr id="2239" name="AutoShape 72">
          <a:extLst>
            <a:ext uri="{FF2B5EF4-FFF2-40B4-BE49-F238E27FC236}">
              <a16:creationId xmlns:a16="http://schemas.microsoft.com/office/drawing/2014/main" id="{00000000-0008-0000-0000-0000BF080000}"/>
            </a:ext>
          </a:extLst>
        </xdr:cNvPr>
        <xdr:cNvSpPr>
          <a:spLocks/>
        </xdr:cNvSpPr>
      </xdr:nvSpPr>
      <xdr:spPr bwMode="auto">
        <a:xfrm>
          <a:off x="1371600" y="12849225"/>
          <a:ext cx="76200" cy="466725"/>
        </a:xfrm>
        <a:prstGeom prst="rightBrace">
          <a:avLst>
            <a:gd name="adj1" fmla="val 51042"/>
            <a:gd name="adj2" fmla="val 50000"/>
          </a:avLst>
        </a:prstGeom>
        <a:noFill/>
        <a:ln w="9525">
          <a:solidFill>
            <a:srgbClr val="000000"/>
          </a:solidFill>
          <a:round/>
          <a:headEnd/>
          <a:tailEnd/>
        </a:ln>
      </xdr:spPr>
    </xdr:sp>
    <xdr:clientData/>
  </xdr:twoCellAnchor>
  <xdr:twoCellAnchor>
    <xdr:from>
      <xdr:col>11</xdr:col>
      <xdr:colOff>104775</xdr:colOff>
      <xdr:row>97</xdr:row>
      <xdr:rowOff>0</xdr:rowOff>
    </xdr:from>
    <xdr:to>
      <xdr:col>12</xdr:col>
      <xdr:colOff>66675</xdr:colOff>
      <xdr:row>98</xdr:row>
      <xdr:rowOff>142875</xdr:rowOff>
    </xdr:to>
    <xdr:sp macro="" textlink="">
      <xdr:nvSpPr>
        <xdr:cNvPr id="2240" name="AutoShape 73">
          <a:extLst>
            <a:ext uri="{FF2B5EF4-FFF2-40B4-BE49-F238E27FC236}">
              <a16:creationId xmlns:a16="http://schemas.microsoft.com/office/drawing/2014/main" id="{00000000-0008-0000-0000-0000C0080000}"/>
            </a:ext>
          </a:extLst>
        </xdr:cNvPr>
        <xdr:cNvSpPr>
          <a:spLocks/>
        </xdr:cNvSpPr>
      </xdr:nvSpPr>
      <xdr:spPr bwMode="auto">
        <a:xfrm>
          <a:off x="1362075" y="13925550"/>
          <a:ext cx="76200" cy="295275"/>
        </a:xfrm>
        <a:prstGeom prst="rightBrace">
          <a:avLst>
            <a:gd name="adj1" fmla="val 32292"/>
            <a:gd name="adj2" fmla="val 50000"/>
          </a:avLst>
        </a:prstGeom>
        <a:noFill/>
        <a:ln w="9525">
          <a:solidFill>
            <a:srgbClr val="000000"/>
          </a:solidFill>
          <a:round/>
          <a:headEnd/>
          <a:tailEnd/>
        </a:ln>
      </xdr:spPr>
    </xdr:sp>
    <xdr:clientData/>
  </xdr:twoCellAnchor>
  <xdr:twoCellAnchor editAs="oneCell">
    <xdr:from>
      <xdr:col>0</xdr:col>
      <xdr:colOff>76200</xdr:colOff>
      <xdr:row>282</xdr:row>
      <xdr:rowOff>95250</xdr:rowOff>
    </xdr:from>
    <xdr:to>
      <xdr:col>25</xdr:col>
      <xdr:colOff>9525</xdr:colOff>
      <xdr:row>291</xdr:row>
      <xdr:rowOff>85725</xdr:rowOff>
    </xdr:to>
    <xdr:pic>
      <xdr:nvPicPr>
        <xdr:cNvPr id="5" name="Picture 9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42138600"/>
          <a:ext cx="3028950" cy="1362075"/>
        </a:xfrm>
        <a:prstGeom prst="rect">
          <a:avLst/>
        </a:prstGeom>
        <a:noFill/>
        <a:ln w="1">
          <a:noFill/>
          <a:miter lim="800000"/>
          <a:headEnd/>
          <a:tailEnd/>
        </a:ln>
        <a:effec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142875</xdr:rowOff>
        </xdr:from>
        <xdr:to>
          <xdr:col>33</xdr:col>
          <xdr:colOff>0</xdr:colOff>
          <xdr:row>21</xdr:row>
          <xdr:rowOff>38100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123825</xdr:rowOff>
        </xdr:from>
        <xdr:to>
          <xdr:col>39</xdr:col>
          <xdr:colOff>19050</xdr:colOff>
          <xdr:row>57</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56</xdr:row>
          <xdr:rowOff>123825</xdr:rowOff>
        </xdr:from>
        <xdr:to>
          <xdr:col>39</xdr:col>
          <xdr:colOff>19050</xdr:colOff>
          <xdr:row>58</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395</xdr:row>
          <xdr:rowOff>123825</xdr:rowOff>
        </xdr:from>
        <xdr:to>
          <xdr:col>2</xdr:col>
          <xdr:colOff>76200</xdr:colOff>
          <xdr:row>397</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394</xdr:row>
          <xdr:rowOff>123825</xdr:rowOff>
        </xdr:from>
        <xdr:to>
          <xdr:col>2</xdr:col>
          <xdr:colOff>76200</xdr:colOff>
          <xdr:row>396</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396</xdr:row>
          <xdr:rowOff>123825</xdr:rowOff>
        </xdr:from>
        <xdr:to>
          <xdr:col>2</xdr:col>
          <xdr:colOff>76200</xdr:colOff>
          <xdr:row>398</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397</xdr:row>
          <xdr:rowOff>123825</xdr:rowOff>
        </xdr:from>
        <xdr:to>
          <xdr:col>2</xdr:col>
          <xdr:colOff>76200</xdr:colOff>
          <xdr:row>399</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398</xdr:row>
          <xdr:rowOff>123825</xdr:rowOff>
        </xdr:from>
        <xdr:to>
          <xdr:col>2</xdr:col>
          <xdr:colOff>76200</xdr:colOff>
          <xdr:row>400</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395</xdr:row>
          <xdr:rowOff>0</xdr:rowOff>
        </xdr:from>
        <xdr:to>
          <xdr:col>28</xdr:col>
          <xdr:colOff>76200</xdr:colOff>
          <xdr:row>396</xdr:row>
          <xdr:rowOff>66675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395</xdr:row>
          <xdr:rowOff>123825</xdr:rowOff>
        </xdr:from>
        <xdr:to>
          <xdr:col>28</xdr:col>
          <xdr:colOff>76200</xdr:colOff>
          <xdr:row>397</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396</xdr:row>
          <xdr:rowOff>123825</xdr:rowOff>
        </xdr:from>
        <xdr:to>
          <xdr:col>28</xdr:col>
          <xdr:colOff>76200</xdr:colOff>
          <xdr:row>398</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397</xdr:row>
          <xdr:rowOff>123825</xdr:rowOff>
        </xdr:from>
        <xdr:to>
          <xdr:col>28</xdr:col>
          <xdr:colOff>76200</xdr:colOff>
          <xdr:row>399</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398</xdr:row>
          <xdr:rowOff>123825</xdr:rowOff>
        </xdr:from>
        <xdr:to>
          <xdr:col>28</xdr:col>
          <xdr:colOff>76200</xdr:colOff>
          <xdr:row>400</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190</xdr:row>
          <xdr:rowOff>114300</xdr:rowOff>
        </xdr:from>
        <xdr:to>
          <xdr:col>2</xdr:col>
          <xdr:colOff>85725</xdr:colOff>
          <xdr:row>192</xdr:row>
          <xdr:rowOff>28575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192</xdr:row>
          <xdr:rowOff>114300</xdr:rowOff>
        </xdr:from>
        <xdr:to>
          <xdr:col>2</xdr:col>
          <xdr:colOff>85725</xdr:colOff>
          <xdr:row>194</xdr:row>
          <xdr:rowOff>28575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195</xdr:row>
          <xdr:rowOff>114300</xdr:rowOff>
        </xdr:from>
        <xdr:to>
          <xdr:col>2</xdr:col>
          <xdr:colOff>85725</xdr:colOff>
          <xdr:row>197</xdr:row>
          <xdr:rowOff>28575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104</xdr:row>
          <xdr:rowOff>114300</xdr:rowOff>
        </xdr:from>
        <xdr:to>
          <xdr:col>50</xdr:col>
          <xdr:colOff>85725</xdr:colOff>
          <xdr:row>106</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120</xdr:row>
          <xdr:rowOff>114300</xdr:rowOff>
        </xdr:from>
        <xdr:to>
          <xdr:col>50</xdr:col>
          <xdr:colOff>85725</xdr:colOff>
          <xdr:row>122</xdr:row>
          <xdr:rowOff>28575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171</xdr:row>
          <xdr:rowOff>114300</xdr:rowOff>
        </xdr:from>
        <xdr:to>
          <xdr:col>2</xdr:col>
          <xdr:colOff>85725</xdr:colOff>
          <xdr:row>173</xdr:row>
          <xdr:rowOff>28575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316</xdr:row>
          <xdr:rowOff>0</xdr:rowOff>
        </xdr:from>
        <xdr:to>
          <xdr:col>2</xdr:col>
          <xdr:colOff>76200</xdr:colOff>
          <xdr:row>317</xdr:row>
          <xdr:rowOff>66675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316</xdr:row>
          <xdr:rowOff>123825</xdr:rowOff>
        </xdr:from>
        <xdr:to>
          <xdr:col>2</xdr:col>
          <xdr:colOff>76200</xdr:colOff>
          <xdr:row>318</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97</xdr:row>
          <xdr:rowOff>123825</xdr:rowOff>
        </xdr:from>
        <xdr:to>
          <xdr:col>28</xdr:col>
          <xdr:colOff>85725</xdr:colOff>
          <xdr:row>99</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101</xdr:row>
          <xdr:rowOff>114300</xdr:rowOff>
        </xdr:from>
        <xdr:to>
          <xdr:col>28</xdr:col>
          <xdr:colOff>85725</xdr:colOff>
          <xdr:row>103</xdr:row>
          <xdr:rowOff>28575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141</xdr:row>
          <xdr:rowOff>114300</xdr:rowOff>
        </xdr:from>
        <xdr:to>
          <xdr:col>2</xdr:col>
          <xdr:colOff>85725</xdr:colOff>
          <xdr:row>143</xdr:row>
          <xdr:rowOff>28575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145</xdr:row>
          <xdr:rowOff>123825</xdr:rowOff>
        </xdr:from>
        <xdr:to>
          <xdr:col>2</xdr:col>
          <xdr:colOff>85725</xdr:colOff>
          <xdr:row>147</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116</xdr:row>
          <xdr:rowOff>114300</xdr:rowOff>
        </xdr:from>
        <xdr:to>
          <xdr:col>50</xdr:col>
          <xdr:colOff>85725</xdr:colOff>
          <xdr:row>118</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125</xdr:row>
          <xdr:rowOff>114300</xdr:rowOff>
        </xdr:from>
        <xdr:to>
          <xdr:col>50</xdr:col>
          <xdr:colOff>85725</xdr:colOff>
          <xdr:row>127</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127</xdr:row>
          <xdr:rowOff>114300</xdr:rowOff>
        </xdr:from>
        <xdr:to>
          <xdr:col>50</xdr:col>
          <xdr:colOff>85725</xdr:colOff>
          <xdr:row>129</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79</xdr:row>
          <xdr:rowOff>114300</xdr:rowOff>
        </xdr:from>
        <xdr:to>
          <xdr:col>2</xdr:col>
          <xdr:colOff>85725</xdr:colOff>
          <xdr:row>81</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80</xdr:row>
          <xdr:rowOff>114300</xdr:rowOff>
        </xdr:from>
        <xdr:to>
          <xdr:col>2</xdr:col>
          <xdr:colOff>85725</xdr:colOff>
          <xdr:row>82</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81</xdr:row>
          <xdr:rowOff>114300</xdr:rowOff>
        </xdr:from>
        <xdr:to>
          <xdr:col>2</xdr:col>
          <xdr:colOff>85725</xdr:colOff>
          <xdr:row>83</xdr:row>
          <xdr:rowOff>28575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82</xdr:row>
          <xdr:rowOff>114300</xdr:rowOff>
        </xdr:from>
        <xdr:to>
          <xdr:col>2</xdr:col>
          <xdr:colOff>85725</xdr:colOff>
          <xdr:row>84</xdr:row>
          <xdr:rowOff>28575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83</xdr:row>
          <xdr:rowOff>114300</xdr:rowOff>
        </xdr:from>
        <xdr:to>
          <xdr:col>2</xdr:col>
          <xdr:colOff>85725</xdr:colOff>
          <xdr:row>85</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114300</xdr:rowOff>
        </xdr:from>
        <xdr:to>
          <xdr:col>2</xdr:col>
          <xdr:colOff>85725</xdr:colOff>
          <xdr:row>86</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114</xdr:row>
          <xdr:rowOff>123825</xdr:rowOff>
        </xdr:from>
        <xdr:to>
          <xdr:col>50</xdr:col>
          <xdr:colOff>85725</xdr:colOff>
          <xdr:row>116</xdr:row>
          <xdr:rowOff>38100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108</xdr:row>
          <xdr:rowOff>123825</xdr:rowOff>
        </xdr:from>
        <xdr:to>
          <xdr:col>50</xdr:col>
          <xdr:colOff>85725</xdr:colOff>
          <xdr:row>110</xdr:row>
          <xdr:rowOff>38100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393</xdr:row>
          <xdr:rowOff>133350</xdr:rowOff>
        </xdr:from>
        <xdr:to>
          <xdr:col>2</xdr:col>
          <xdr:colOff>76200</xdr:colOff>
          <xdr:row>395</xdr:row>
          <xdr:rowOff>47625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2:BW438"/>
  <sheetViews>
    <sheetView showGridLines="0" tabSelected="1" view="pageLayout" zoomScaleNormal="100" workbookViewId="0">
      <selection activeCell="AN20" sqref="AN20"/>
    </sheetView>
  </sheetViews>
  <sheetFormatPr baseColWidth="10" defaultRowHeight="12" customHeight="1"/>
  <cols>
    <col min="1" max="32" width="1.7109375" style="23" customWidth="1"/>
    <col min="33" max="33" width="2.42578125" style="23" customWidth="1"/>
    <col min="34" max="50" width="1.7109375" style="23" customWidth="1"/>
    <col min="51" max="51" width="11.42578125" style="23"/>
    <col min="52" max="52" width="37.140625" style="23" hidden="1" customWidth="1"/>
    <col min="53" max="57" width="6.7109375" style="29" hidden="1" customWidth="1"/>
    <col min="58" max="58" width="11.42578125" style="23" hidden="1" customWidth="1"/>
    <col min="59" max="16384" width="11.42578125" style="23"/>
  </cols>
  <sheetData>
    <row r="2" spans="1:52" ht="12" customHeight="1">
      <c r="D2" s="156"/>
      <c r="E2" s="156"/>
      <c r="F2" s="156"/>
      <c r="G2" s="156"/>
      <c r="H2" s="156"/>
      <c r="I2" s="156"/>
      <c r="J2" s="156"/>
      <c r="K2" s="156"/>
      <c r="L2" s="156"/>
      <c r="M2" s="156"/>
      <c r="N2" s="156"/>
      <c r="O2" s="156"/>
      <c r="P2" s="156"/>
      <c r="Q2" s="156"/>
      <c r="R2" s="156"/>
      <c r="S2" s="156"/>
      <c r="T2" s="156"/>
      <c r="U2" s="156"/>
      <c r="V2" s="156"/>
      <c r="W2" s="156"/>
      <c r="X2" s="156"/>
      <c r="Y2" s="156"/>
      <c r="Z2" s="156"/>
      <c r="AA2" s="156"/>
      <c r="AB2" s="27"/>
      <c r="AC2" s="27"/>
      <c r="AD2" s="157"/>
      <c r="AE2" s="157"/>
      <c r="AF2" s="157"/>
      <c r="AG2" s="158"/>
      <c r="AH2" s="158"/>
      <c r="AI2" s="158"/>
      <c r="AJ2" s="158"/>
      <c r="AK2" s="158"/>
      <c r="AL2" s="158"/>
      <c r="AM2" s="158"/>
      <c r="AN2" s="158"/>
      <c r="AO2" s="158"/>
      <c r="AP2" s="158"/>
      <c r="AQ2" s="158"/>
      <c r="AR2" s="158"/>
      <c r="AS2" s="158"/>
      <c r="AT2" s="158"/>
      <c r="AU2" s="158"/>
      <c r="AV2" s="158"/>
      <c r="AW2" s="158"/>
      <c r="AX2" s="158"/>
      <c r="AZ2" s="28" t="s">
        <v>19</v>
      </c>
    </row>
    <row r="3" spans="1:52" ht="12" customHeight="1">
      <c r="D3" s="156"/>
      <c r="E3" s="156"/>
      <c r="F3" s="156"/>
      <c r="G3" s="156"/>
      <c r="H3" s="156"/>
      <c r="I3" s="156"/>
      <c r="J3" s="156"/>
      <c r="K3" s="156"/>
      <c r="L3" s="156"/>
      <c r="M3" s="156"/>
      <c r="N3" s="156"/>
      <c r="O3" s="156"/>
      <c r="P3" s="156"/>
      <c r="Q3" s="156"/>
      <c r="R3" s="156"/>
      <c r="S3" s="156"/>
      <c r="T3" s="156"/>
      <c r="U3" s="156"/>
      <c r="V3" s="156"/>
      <c r="W3" s="156"/>
      <c r="X3" s="156"/>
      <c r="Y3" s="156"/>
      <c r="Z3" s="156"/>
      <c r="AA3" s="156"/>
      <c r="AB3" s="27"/>
      <c r="AC3" s="27"/>
      <c r="AD3" s="158"/>
      <c r="AE3" s="158"/>
      <c r="AF3" s="158"/>
      <c r="AG3" s="158"/>
      <c r="AH3" s="158"/>
      <c r="AI3" s="158"/>
      <c r="AJ3" s="158"/>
      <c r="AK3" s="158"/>
      <c r="AL3" s="158"/>
      <c r="AM3" s="158"/>
      <c r="AN3" s="158"/>
      <c r="AO3" s="158"/>
      <c r="AP3" s="158"/>
      <c r="AQ3" s="158"/>
      <c r="AR3" s="158"/>
      <c r="AS3" s="158"/>
      <c r="AT3" s="158"/>
      <c r="AU3" s="158"/>
      <c r="AV3" s="158"/>
      <c r="AW3" s="158"/>
      <c r="AX3" s="158"/>
      <c r="AZ3" s="68" t="s">
        <v>296</v>
      </c>
    </row>
    <row r="4" spans="1:52" ht="12" customHeight="1">
      <c r="AZ4" s="68" t="s">
        <v>237</v>
      </c>
    </row>
    <row r="5" spans="1:52" ht="12" customHeight="1">
      <c r="A5" s="115"/>
      <c r="B5" s="115"/>
      <c r="C5" s="115"/>
      <c r="D5" s="118" t="s">
        <v>300</v>
      </c>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59"/>
      <c r="AU5" s="159"/>
      <c r="AV5" s="159"/>
      <c r="AW5" s="159"/>
      <c r="AX5" s="159"/>
    </row>
    <row r="6" spans="1:52" ht="12" customHeight="1">
      <c r="A6" s="18" t="s">
        <v>274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row>
    <row r="7" spans="1:52" ht="12" customHeight="1">
      <c r="A7" s="18" t="s">
        <v>83</v>
      </c>
      <c r="B7" s="18"/>
      <c r="C7" s="18"/>
      <c r="D7" s="18"/>
      <c r="E7" s="18"/>
      <c r="F7" s="18"/>
      <c r="G7" s="18"/>
      <c r="H7" s="160"/>
      <c r="I7" s="160"/>
      <c r="J7" s="160"/>
      <c r="K7" s="160"/>
      <c r="L7" s="160"/>
      <c r="M7" s="160"/>
      <c r="N7" s="160"/>
      <c r="O7" s="160"/>
      <c r="P7" s="160"/>
      <c r="Q7" s="160"/>
      <c r="R7" s="160"/>
      <c r="S7" s="160"/>
      <c r="T7" s="160"/>
      <c r="U7" s="160"/>
      <c r="V7" s="160"/>
      <c r="W7" s="160"/>
      <c r="X7" s="160"/>
      <c r="Y7" s="18"/>
      <c r="Z7" s="18" t="s">
        <v>220</v>
      </c>
      <c r="AB7" s="18"/>
      <c r="AC7" s="18"/>
      <c r="AD7" s="30"/>
      <c r="AE7" s="18"/>
      <c r="AF7" s="17"/>
      <c r="AG7" s="17"/>
      <c r="AH7" s="160"/>
      <c r="AI7" s="160"/>
      <c r="AJ7" s="160"/>
      <c r="AK7" s="160"/>
      <c r="AL7" s="160"/>
      <c r="AM7" s="160"/>
      <c r="AN7" s="160"/>
      <c r="AO7" s="160"/>
      <c r="AP7" s="160"/>
      <c r="AQ7" s="160"/>
      <c r="AR7" s="160"/>
      <c r="AS7" s="160"/>
      <c r="AT7" s="160"/>
      <c r="AU7" s="160"/>
      <c r="AV7" s="160"/>
      <c r="AW7" s="160"/>
      <c r="AX7" s="160"/>
    </row>
    <row r="8" spans="1:52" ht="2.1" customHeight="1">
      <c r="A8" s="18"/>
      <c r="B8" s="18"/>
      <c r="C8" s="18"/>
      <c r="D8" s="18"/>
      <c r="E8" s="18"/>
      <c r="F8" s="18"/>
      <c r="G8" s="18"/>
      <c r="H8" s="18"/>
      <c r="I8" s="18"/>
      <c r="J8" s="31"/>
      <c r="K8" s="31"/>
      <c r="L8" s="31"/>
      <c r="M8" s="31"/>
      <c r="N8" s="31"/>
      <c r="O8" s="31"/>
      <c r="P8" s="31"/>
      <c r="Q8" s="31"/>
      <c r="R8" s="31"/>
      <c r="S8" s="31"/>
      <c r="T8" s="31"/>
      <c r="U8" s="31"/>
      <c r="V8" s="31"/>
      <c r="W8" s="31"/>
      <c r="X8" s="31"/>
      <c r="Y8" s="18"/>
      <c r="Z8" s="18"/>
      <c r="AA8" s="18"/>
      <c r="AB8" s="18"/>
      <c r="AC8" s="18"/>
      <c r="AD8" s="18"/>
      <c r="AE8" s="18"/>
      <c r="AF8" s="31"/>
      <c r="AG8" s="31"/>
      <c r="AH8" s="31"/>
      <c r="AI8" s="31"/>
      <c r="AJ8" s="31"/>
      <c r="AK8" s="31"/>
      <c r="AL8" s="31"/>
      <c r="AM8" s="31"/>
      <c r="AN8" s="31"/>
      <c r="AO8" s="31"/>
      <c r="AP8" s="31"/>
      <c r="AQ8" s="31"/>
      <c r="AR8" s="31"/>
      <c r="AS8" s="31"/>
      <c r="AT8" s="31"/>
      <c r="AU8" s="31"/>
      <c r="AV8" s="31"/>
      <c r="AW8" s="31"/>
      <c r="AX8" s="31"/>
    </row>
    <row r="9" spans="1:52" ht="12" customHeight="1">
      <c r="A9" s="18" t="s">
        <v>55</v>
      </c>
      <c r="B9" s="18"/>
      <c r="C9" s="18"/>
      <c r="D9" s="18"/>
      <c r="E9" s="18"/>
      <c r="F9" s="18"/>
      <c r="G9" s="18"/>
      <c r="H9" s="160"/>
      <c r="I9" s="160"/>
      <c r="J9" s="160"/>
      <c r="K9" s="160"/>
      <c r="L9" s="160"/>
      <c r="M9" s="160"/>
      <c r="N9" s="160"/>
      <c r="O9" s="160"/>
      <c r="P9" s="160"/>
      <c r="Q9" s="160"/>
      <c r="R9" s="160"/>
      <c r="S9" s="160"/>
      <c r="T9" s="160"/>
      <c r="U9" s="160"/>
      <c r="V9" s="160"/>
      <c r="W9" s="160"/>
      <c r="X9" s="160"/>
      <c r="Y9" s="18"/>
      <c r="Z9" s="18" t="s">
        <v>269</v>
      </c>
      <c r="AB9" s="18"/>
      <c r="AC9" s="18"/>
      <c r="AD9" s="30"/>
      <c r="AE9" s="18"/>
      <c r="AF9" s="17"/>
      <c r="AG9" s="17"/>
      <c r="AH9" s="160"/>
      <c r="AI9" s="160"/>
      <c r="AJ9" s="160"/>
      <c r="AK9" s="160"/>
      <c r="AL9" s="160"/>
      <c r="AM9" s="160"/>
      <c r="AN9" s="160"/>
      <c r="AO9" s="160"/>
      <c r="AP9" s="160"/>
      <c r="AQ9" s="160"/>
      <c r="AR9" s="160"/>
      <c r="AS9" s="160"/>
      <c r="AT9" s="160"/>
      <c r="AU9" s="160"/>
      <c r="AV9" s="160"/>
      <c r="AW9" s="160"/>
      <c r="AX9" s="160"/>
    </row>
    <row r="10" spans="1:52" ht="2.1" customHeight="1">
      <c r="A10" s="18"/>
      <c r="B10" s="18"/>
      <c r="C10" s="18"/>
      <c r="D10" s="18"/>
      <c r="E10" s="18"/>
      <c r="F10" s="18"/>
      <c r="G10" s="18"/>
      <c r="H10" s="18"/>
      <c r="I10" s="18"/>
      <c r="J10" s="31"/>
      <c r="K10" s="31"/>
      <c r="L10" s="31"/>
      <c r="M10" s="31"/>
      <c r="N10" s="31"/>
      <c r="O10" s="31"/>
      <c r="P10" s="31"/>
      <c r="Q10" s="31"/>
      <c r="R10" s="31"/>
      <c r="S10" s="31"/>
      <c r="T10" s="31"/>
      <c r="U10" s="31"/>
      <c r="V10" s="31"/>
      <c r="W10" s="31"/>
      <c r="X10" s="31"/>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row>
    <row r="11" spans="1:52" ht="12" customHeight="1">
      <c r="A11" s="18" t="s">
        <v>84</v>
      </c>
      <c r="B11" s="18"/>
      <c r="C11" s="18"/>
      <c r="D11" s="18"/>
      <c r="E11" s="18"/>
      <c r="F11" s="18"/>
      <c r="G11" s="18"/>
      <c r="H11" s="160"/>
      <c r="I11" s="160"/>
      <c r="J11" s="160"/>
      <c r="K11" s="160"/>
      <c r="L11" s="160"/>
      <c r="M11" s="160"/>
      <c r="N11" s="160"/>
      <c r="O11" s="160"/>
      <c r="P11" s="160"/>
      <c r="Q11" s="160"/>
      <c r="R11" s="160"/>
      <c r="S11" s="160"/>
      <c r="T11" s="160"/>
      <c r="U11" s="160"/>
      <c r="V11" s="160"/>
      <c r="W11" s="160"/>
      <c r="X11" s="160"/>
      <c r="Y11" s="18"/>
      <c r="Z11" s="18" t="s">
        <v>239</v>
      </c>
      <c r="AA11" s="18"/>
      <c r="AB11" s="18"/>
      <c r="AC11" s="18"/>
      <c r="AD11" s="18"/>
      <c r="AE11" s="18"/>
      <c r="AF11" s="18"/>
      <c r="AG11" s="18"/>
      <c r="AH11" s="69"/>
      <c r="AI11" s="18" t="s">
        <v>240</v>
      </c>
      <c r="AJ11" s="1"/>
      <c r="AK11" s="1"/>
      <c r="AL11" s="18"/>
      <c r="AM11" s="69"/>
      <c r="AN11" s="18" t="s">
        <v>241</v>
      </c>
      <c r="AO11" s="1"/>
      <c r="AP11" s="1"/>
      <c r="AQ11" s="1"/>
      <c r="AR11" s="1"/>
      <c r="AS11" s="1"/>
      <c r="AT11" s="1"/>
      <c r="AU11" s="18"/>
      <c r="AV11" s="18"/>
      <c r="AW11" s="18"/>
      <c r="AX11" s="18"/>
    </row>
    <row r="12" spans="1:52" ht="2.1" customHeight="1">
      <c r="A12" s="18"/>
      <c r="B12" s="18"/>
      <c r="C12" s="18"/>
      <c r="D12" s="18"/>
      <c r="E12" s="18"/>
      <c r="F12" s="18"/>
      <c r="G12" s="18"/>
      <c r="H12" s="18"/>
      <c r="I12" s="18"/>
      <c r="J12" s="31"/>
      <c r="K12" s="31"/>
      <c r="L12" s="31"/>
      <c r="M12" s="31"/>
      <c r="N12" s="31"/>
      <c r="O12" s="31"/>
      <c r="P12" s="31"/>
      <c r="Q12" s="31"/>
      <c r="R12" s="31"/>
      <c r="S12" s="31"/>
      <c r="T12" s="31"/>
      <c r="U12" s="31"/>
      <c r="V12" s="31"/>
      <c r="W12" s="31"/>
      <c r="X12" s="31"/>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row>
    <row r="13" spans="1:52" ht="12" customHeight="1">
      <c r="A13" s="18"/>
      <c r="B13" s="18"/>
      <c r="C13" s="18"/>
      <c r="D13" s="18"/>
      <c r="E13" s="18"/>
      <c r="F13" s="18"/>
      <c r="G13" s="18"/>
      <c r="H13" s="160"/>
      <c r="I13" s="160"/>
      <c r="J13" s="160"/>
      <c r="K13" s="160"/>
      <c r="L13" s="160"/>
      <c r="M13" s="160"/>
      <c r="N13" s="160"/>
      <c r="O13" s="160"/>
      <c r="P13" s="160"/>
      <c r="Q13" s="160"/>
      <c r="R13" s="160"/>
      <c r="S13" s="160"/>
      <c r="T13" s="160"/>
      <c r="U13" s="160"/>
      <c r="V13" s="160"/>
      <c r="W13" s="160"/>
      <c r="X13" s="160"/>
      <c r="Y13" s="18"/>
      <c r="Z13" s="18" t="s">
        <v>34</v>
      </c>
      <c r="AA13" s="18"/>
      <c r="AB13" s="18"/>
      <c r="AC13" s="18"/>
      <c r="AD13" s="18"/>
      <c r="AE13" s="18"/>
      <c r="AF13" s="18"/>
      <c r="AG13" s="18"/>
      <c r="AH13" s="69"/>
      <c r="AI13" s="18" t="s">
        <v>242</v>
      </c>
      <c r="AJ13" s="18"/>
      <c r="AK13" s="18"/>
      <c r="AL13" s="18"/>
      <c r="AM13" s="18"/>
      <c r="AN13" s="1"/>
      <c r="AO13" s="1"/>
      <c r="AP13" s="69"/>
      <c r="AQ13" s="18" t="s">
        <v>243</v>
      </c>
      <c r="AR13" s="18"/>
      <c r="AS13" s="18"/>
      <c r="AT13" s="18"/>
      <c r="AU13" s="18"/>
      <c r="AV13" s="18"/>
      <c r="AW13" s="18"/>
      <c r="AX13" s="18"/>
    </row>
    <row r="14" spans="1:52" ht="2.1" customHeight="1">
      <c r="A14" s="18"/>
      <c r="B14" s="18"/>
      <c r="C14" s="18"/>
      <c r="D14" s="18"/>
      <c r="E14" s="18"/>
      <c r="F14" s="18"/>
      <c r="G14" s="18"/>
      <c r="H14" s="18"/>
      <c r="I14" s="18"/>
      <c r="J14" s="31"/>
      <c r="K14" s="31"/>
      <c r="L14" s="31"/>
      <c r="M14" s="31"/>
      <c r="N14" s="31"/>
      <c r="O14" s="31"/>
      <c r="P14" s="31"/>
      <c r="Q14" s="31"/>
      <c r="R14" s="31"/>
      <c r="S14" s="31"/>
      <c r="T14" s="31"/>
      <c r="U14" s="31"/>
      <c r="V14" s="31"/>
      <c r="W14" s="31"/>
      <c r="X14" s="31"/>
      <c r="Y14" s="18"/>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2" ht="12" customHeight="1">
      <c r="A15" s="18" t="s">
        <v>221</v>
      </c>
      <c r="B15" s="18"/>
      <c r="C15" s="18"/>
      <c r="D15" s="18"/>
      <c r="E15" s="18"/>
      <c r="F15" s="18"/>
      <c r="G15" s="18"/>
      <c r="H15" s="160"/>
      <c r="I15" s="160"/>
      <c r="J15" s="160"/>
      <c r="K15" s="160"/>
      <c r="L15" s="160"/>
      <c r="M15" s="160"/>
      <c r="N15" s="160"/>
      <c r="O15" s="160"/>
      <c r="P15" s="160"/>
      <c r="Q15" s="160"/>
      <c r="R15" s="160"/>
      <c r="S15" s="160"/>
      <c r="T15" s="160"/>
      <c r="U15" s="160"/>
      <c r="V15" s="160"/>
      <c r="W15" s="160"/>
      <c r="X15" s="160"/>
      <c r="Y15" s="18"/>
      <c r="Z15" s="1"/>
      <c r="AA15" s="1"/>
      <c r="AB15" s="1"/>
      <c r="AC15" s="1"/>
      <c r="AD15" s="1"/>
      <c r="AE15" s="1"/>
      <c r="AF15" s="1"/>
      <c r="AG15" s="1"/>
      <c r="AH15" s="69"/>
      <c r="AI15" s="18" t="s">
        <v>244</v>
      </c>
      <c r="AJ15" s="18"/>
      <c r="AK15" s="18"/>
      <c r="AL15" s="18"/>
      <c r="AM15" s="18"/>
      <c r="AN15" s="1"/>
      <c r="AO15" s="1"/>
      <c r="AP15" s="69"/>
      <c r="AQ15" s="18" t="s">
        <v>297</v>
      </c>
      <c r="AR15" s="1"/>
      <c r="AS15" s="1"/>
      <c r="AT15" s="1"/>
      <c r="AU15" s="1"/>
      <c r="AV15" s="1"/>
      <c r="AW15" s="1"/>
      <c r="AX15" s="1"/>
    </row>
    <row r="16" spans="1:52" ht="2.1" customHeight="1">
      <c r="A16" s="18"/>
      <c r="B16" s="18"/>
      <c r="C16" s="18"/>
      <c r="D16" s="18"/>
      <c r="E16" s="18"/>
      <c r="F16" s="18"/>
      <c r="G16" s="18"/>
      <c r="H16" s="18"/>
      <c r="I16" s="18"/>
      <c r="J16" s="31"/>
      <c r="K16" s="31"/>
      <c r="L16" s="31"/>
      <c r="M16" s="31"/>
      <c r="N16" s="31"/>
      <c r="O16" s="31"/>
      <c r="P16" s="31"/>
      <c r="Q16" s="31"/>
      <c r="R16" s="31"/>
      <c r="S16" s="31"/>
      <c r="T16" s="31"/>
      <c r="U16" s="31"/>
      <c r="V16" s="31"/>
      <c r="W16" s="31"/>
      <c r="X16" s="31"/>
      <c r="Y16" s="18"/>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2" customHeight="1">
      <c r="A17" s="18" t="s">
        <v>222</v>
      </c>
      <c r="B17" s="18"/>
      <c r="C17" s="18"/>
      <c r="D17" s="18"/>
      <c r="E17" s="18"/>
      <c r="F17" s="18"/>
      <c r="G17" s="18"/>
      <c r="H17" s="160"/>
      <c r="I17" s="160"/>
      <c r="J17" s="160"/>
      <c r="K17" s="160"/>
      <c r="L17" s="160"/>
      <c r="M17" s="160"/>
      <c r="N17" s="160"/>
      <c r="O17" s="160"/>
      <c r="P17" s="160"/>
      <c r="Q17" s="160"/>
      <c r="R17" s="160"/>
      <c r="S17" s="160"/>
      <c r="T17" s="160"/>
      <c r="U17" s="160"/>
      <c r="V17" s="160"/>
      <c r="W17" s="160"/>
      <c r="X17" s="160"/>
      <c r="Y17" s="18"/>
      <c r="Z17" s="18"/>
      <c r="AA17" s="18"/>
      <c r="AB17" s="18"/>
      <c r="AC17" s="18"/>
      <c r="AD17" s="18"/>
      <c r="AE17" s="18"/>
      <c r="AF17" s="18"/>
      <c r="AG17" s="18"/>
      <c r="AH17" s="69"/>
      <c r="AI17" s="18" t="s">
        <v>245</v>
      </c>
      <c r="AJ17" s="18"/>
      <c r="AK17" s="18"/>
      <c r="AL17" s="18"/>
      <c r="AM17" s="18"/>
      <c r="AN17" s="18"/>
      <c r="AO17" s="18"/>
      <c r="AP17" s="69"/>
      <c r="AQ17" s="18" t="s">
        <v>292</v>
      </c>
      <c r="AR17" s="18"/>
      <c r="AS17" s="18"/>
      <c r="AT17" s="18"/>
      <c r="AU17" s="18"/>
      <c r="AV17" s="18"/>
      <c r="AW17" s="18"/>
      <c r="AX17" s="18"/>
    </row>
    <row r="18" spans="1:50" ht="2.1" customHeight="1">
      <c r="A18" s="18"/>
      <c r="B18" s="18"/>
      <c r="C18" s="18"/>
      <c r="D18" s="18"/>
      <c r="E18" s="18"/>
      <c r="F18" s="18"/>
      <c r="G18" s="18"/>
      <c r="H18" s="18"/>
      <c r="I18" s="18"/>
      <c r="J18" s="31"/>
      <c r="K18" s="31"/>
      <c r="L18" s="31"/>
      <c r="M18" s="31"/>
      <c r="N18" s="31"/>
      <c r="O18" s="31"/>
      <c r="P18" s="31"/>
      <c r="Q18" s="31"/>
      <c r="R18" s="31"/>
      <c r="S18" s="31"/>
      <c r="T18" s="31"/>
      <c r="U18" s="31"/>
      <c r="V18" s="31"/>
      <c r="W18" s="31"/>
      <c r="X18" s="31"/>
      <c r="Y18" s="18"/>
    </row>
    <row r="19" spans="1:50" ht="12"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row r="20" spans="1:50" ht="12" customHeight="1">
      <c r="A20" s="18" t="s">
        <v>50</v>
      </c>
      <c r="B20" s="18"/>
      <c r="C20" s="18"/>
      <c r="D20" s="18"/>
      <c r="E20" s="18"/>
      <c r="F20" s="18"/>
      <c r="G20" s="18"/>
      <c r="H20" s="31" t="s">
        <v>238</v>
      </c>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1:50" ht="12" customHeight="1">
      <c r="A21" s="18" t="s">
        <v>85</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row>
    <row r="22" spans="1:50" ht="5.0999999999999996"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12" customHeight="1">
      <c r="A23" s="32" t="s">
        <v>28</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12"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row>
    <row r="25" spans="1:50" ht="12" customHeight="1">
      <c r="A25" s="18" t="s">
        <v>82</v>
      </c>
      <c r="B25" s="18"/>
      <c r="C25" s="18"/>
      <c r="D25" s="18"/>
      <c r="E25" s="18"/>
      <c r="F25" s="18"/>
      <c r="G25" s="18"/>
      <c r="H25" s="151"/>
      <c r="I25" s="151"/>
      <c r="J25" s="151"/>
      <c r="K25" s="151"/>
      <c r="L25" s="151"/>
      <c r="M25" s="151"/>
      <c r="N25" s="151"/>
      <c r="O25" s="151"/>
      <c r="P25" s="151"/>
      <c r="Q25" s="151"/>
      <c r="R25" s="151"/>
      <c r="S25" s="151"/>
      <c r="T25" s="151"/>
      <c r="U25" s="151"/>
      <c r="V25" s="151"/>
      <c r="W25" s="151"/>
      <c r="X25" s="151"/>
      <c r="Y25" s="18"/>
      <c r="Z25" s="18"/>
      <c r="AA25" s="18"/>
      <c r="AB25" s="18"/>
      <c r="AC25" s="18"/>
      <c r="AD25" s="18"/>
      <c r="AE25" s="18"/>
      <c r="AF25" s="18"/>
      <c r="AG25" s="18"/>
      <c r="AH25" s="18"/>
      <c r="AI25" s="162" t="s">
        <v>169</v>
      </c>
      <c r="AJ25" s="162"/>
      <c r="AK25" s="162"/>
      <c r="AL25" s="162"/>
      <c r="AM25" s="162"/>
      <c r="AN25" s="162"/>
      <c r="AO25" s="162"/>
      <c r="AP25" s="162"/>
      <c r="AQ25" s="162"/>
      <c r="AR25" s="162"/>
      <c r="AS25" s="162"/>
      <c r="AT25" s="162"/>
      <c r="AU25" s="162"/>
      <c r="AV25" s="162"/>
      <c r="AW25" s="162"/>
      <c r="AX25" s="162"/>
    </row>
    <row r="26" spans="1:50" ht="12" customHeight="1">
      <c r="A26" s="18" t="s">
        <v>0</v>
      </c>
      <c r="B26" s="18"/>
      <c r="C26" s="18"/>
      <c r="D26" s="18"/>
      <c r="E26" s="18"/>
      <c r="F26" s="18"/>
      <c r="G26" s="18"/>
      <c r="H26" s="151"/>
      <c r="I26" s="151"/>
      <c r="J26" s="151"/>
      <c r="K26" s="151"/>
      <c r="L26" s="151"/>
      <c r="M26" s="151"/>
      <c r="N26" s="151"/>
      <c r="O26" s="151"/>
      <c r="P26" s="151"/>
      <c r="Q26" s="151"/>
      <c r="R26" s="151"/>
      <c r="S26" s="151"/>
      <c r="T26" s="151"/>
      <c r="U26" s="151"/>
      <c r="V26" s="151"/>
      <c r="W26" s="151"/>
      <c r="X26" s="151"/>
      <c r="Y26" s="33"/>
      <c r="Z26" s="33"/>
      <c r="AA26" s="33"/>
      <c r="AB26" s="18"/>
      <c r="AC26" s="18"/>
      <c r="AD26" s="18"/>
      <c r="AE26" s="18"/>
      <c r="AF26" s="18"/>
      <c r="AG26" s="18"/>
      <c r="AH26" s="18"/>
      <c r="AI26" s="162" t="s">
        <v>158</v>
      </c>
      <c r="AJ26" s="162"/>
      <c r="AK26" s="162"/>
      <c r="AL26" s="162"/>
      <c r="AM26" s="162"/>
      <c r="AN26" s="162"/>
      <c r="AO26" s="162"/>
      <c r="AP26" s="162"/>
      <c r="AQ26" s="162"/>
      <c r="AR26" s="162"/>
      <c r="AS26" s="162"/>
      <c r="AT26" s="162"/>
      <c r="AU26" s="162"/>
      <c r="AV26" s="162"/>
      <c r="AW26" s="162"/>
      <c r="AX26" s="162"/>
    </row>
    <row r="27" spans="1:50" ht="12" customHeight="1">
      <c r="A27" s="18"/>
      <c r="B27" s="18"/>
      <c r="C27" s="18"/>
      <c r="D27" s="18"/>
      <c r="E27" s="18"/>
      <c r="F27" s="18"/>
      <c r="G27" s="18"/>
      <c r="H27" s="151"/>
      <c r="I27" s="151"/>
      <c r="J27" s="151"/>
      <c r="K27" s="151"/>
      <c r="L27" s="151"/>
      <c r="M27" s="151"/>
      <c r="N27" s="151"/>
      <c r="O27" s="151"/>
      <c r="P27" s="151"/>
      <c r="Q27" s="151"/>
      <c r="R27" s="151"/>
      <c r="S27" s="151"/>
      <c r="T27" s="151"/>
      <c r="U27" s="151"/>
      <c r="V27" s="151"/>
      <c r="W27" s="151"/>
      <c r="X27" s="151"/>
      <c r="Y27" s="33"/>
      <c r="Z27" s="33"/>
      <c r="AA27" s="33"/>
      <c r="AB27" s="18"/>
      <c r="AC27" s="18"/>
      <c r="AD27" s="18"/>
      <c r="AE27" s="18"/>
      <c r="AF27" s="18"/>
      <c r="AG27" s="18"/>
      <c r="AH27" s="18"/>
      <c r="AI27" s="18" t="s">
        <v>168</v>
      </c>
      <c r="AJ27" s="34"/>
      <c r="AK27" s="35"/>
      <c r="AL27" s="154"/>
      <c r="AM27" s="155"/>
      <c r="AN27" s="149"/>
      <c r="AO27" s="149"/>
      <c r="AP27" s="149"/>
      <c r="AQ27" s="149"/>
      <c r="AR27" s="149"/>
      <c r="AS27" s="149"/>
      <c r="AT27" s="149"/>
      <c r="AU27" s="149"/>
      <c r="AV27" s="149"/>
      <c r="AW27" s="149"/>
      <c r="AX27" s="149"/>
    </row>
    <row r="28" spans="1:50" ht="12" customHeight="1">
      <c r="A28" s="18" t="s">
        <v>1</v>
      </c>
      <c r="B28" s="18"/>
      <c r="C28" s="18"/>
      <c r="D28" s="18"/>
      <c r="E28" s="18"/>
      <c r="F28" s="18"/>
      <c r="G28" s="18"/>
      <c r="H28" s="151"/>
      <c r="I28" s="151"/>
      <c r="J28" s="151"/>
      <c r="K28" s="151"/>
      <c r="L28" s="151"/>
      <c r="M28" s="151"/>
      <c r="N28" s="151"/>
      <c r="O28" s="151"/>
      <c r="P28" s="151"/>
      <c r="Q28" s="151"/>
      <c r="R28" s="151"/>
      <c r="S28" s="151"/>
      <c r="T28" s="151"/>
      <c r="U28" s="151"/>
      <c r="V28" s="151"/>
      <c r="W28" s="151"/>
      <c r="X28" s="151"/>
      <c r="Y28" s="33"/>
      <c r="Z28" s="33"/>
      <c r="AA28" s="33"/>
      <c r="AB28" s="18"/>
      <c r="AC28" s="18"/>
      <c r="AD28" s="18"/>
      <c r="AE28" s="18"/>
      <c r="AF28" s="18"/>
      <c r="AG28" s="17"/>
      <c r="AH28" s="17"/>
      <c r="AI28" s="18"/>
      <c r="AJ28" s="36"/>
      <c r="AK28" s="17"/>
      <c r="AL28" s="154"/>
      <c r="AM28" s="155"/>
      <c r="AN28" s="149"/>
      <c r="AO28" s="149"/>
      <c r="AP28" s="149"/>
      <c r="AQ28" s="149"/>
      <c r="AR28" s="149"/>
      <c r="AS28" s="149"/>
      <c r="AT28" s="149"/>
      <c r="AU28" s="149"/>
      <c r="AV28" s="149"/>
      <c r="AW28" s="149"/>
      <c r="AX28" s="149"/>
    </row>
    <row r="29" spans="1:50" ht="12" customHeight="1">
      <c r="A29" s="18" t="s">
        <v>2</v>
      </c>
      <c r="B29" s="18"/>
      <c r="C29" s="18"/>
      <c r="D29" s="18"/>
      <c r="E29" s="18"/>
      <c r="F29" s="18"/>
      <c r="G29" s="18"/>
      <c r="H29" s="151"/>
      <c r="I29" s="151"/>
      <c r="J29" s="151"/>
      <c r="K29" s="151"/>
      <c r="L29" s="151"/>
      <c r="M29" s="151"/>
      <c r="N29" s="151"/>
      <c r="O29" s="151"/>
      <c r="P29" s="151"/>
      <c r="Q29" s="151"/>
      <c r="R29" s="151"/>
      <c r="S29" s="151"/>
      <c r="T29" s="151"/>
      <c r="U29" s="151"/>
      <c r="V29" s="151"/>
      <c r="W29" s="151"/>
      <c r="X29" s="151"/>
      <c r="Y29" s="33"/>
      <c r="Z29" s="33"/>
      <c r="AA29" s="33"/>
      <c r="AB29" s="18"/>
      <c r="AC29" s="18"/>
      <c r="AD29" s="18"/>
      <c r="AE29" s="18"/>
      <c r="AF29" s="18"/>
      <c r="AG29" s="17"/>
      <c r="AH29" s="17"/>
      <c r="AI29" s="18"/>
      <c r="AJ29" s="36"/>
      <c r="AK29" s="17"/>
      <c r="AL29" s="154"/>
      <c r="AM29" s="155"/>
      <c r="AN29" s="149"/>
      <c r="AO29" s="149"/>
      <c r="AP29" s="149"/>
      <c r="AQ29" s="149"/>
      <c r="AR29" s="149"/>
      <c r="AS29" s="149"/>
      <c r="AT29" s="149"/>
      <c r="AU29" s="149"/>
      <c r="AV29" s="149"/>
      <c r="AW29" s="149"/>
      <c r="AX29" s="149"/>
    </row>
    <row r="30" spans="1:50" ht="12" customHeight="1">
      <c r="A30" s="18" t="s">
        <v>3</v>
      </c>
      <c r="B30" s="18"/>
      <c r="C30" s="18"/>
      <c r="D30" s="18"/>
      <c r="E30" s="18"/>
      <c r="F30" s="18"/>
      <c r="G30" s="18"/>
      <c r="H30" s="164"/>
      <c r="I30" s="151"/>
      <c r="J30" s="151"/>
      <c r="K30" s="151"/>
      <c r="L30" s="151"/>
      <c r="M30" s="151"/>
      <c r="N30" s="151"/>
      <c r="O30" s="151"/>
      <c r="P30" s="151"/>
      <c r="Q30" s="151"/>
      <c r="R30" s="151"/>
      <c r="S30" s="151"/>
      <c r="T30" s="151"/>
      <c r="U30" s="151"/>
      <c r="V30" s="151"/>
      <c r="W30" s="151"/>
      <c r="X30" s="151"/>
      <c r="Y30" s="33"/>
      <c r="Z30" s="33"/>
      <c r="AA30" s="33"/>
      <c r="AB30" s="18"/>
      <c r="AC30" s="18"/>
      <c r="AD30" s="18"/>
      <c r="AE30" s="18"/>
      <c r="AF30" s="18"/>
      <c r="AG30" s="17"/>
      <c r="AH30" s="17"/>
      <c r="AI30" s="18"/>
      <c r="AJ30" s="36"/>
      <c r="AK30" s="17"/>
      <c r="AL30" s="154"/>
      <c r="AM30" s="155"/>
      <c r="AN30" s="149"/>
      <c r="AO30" s="149"/>
      <c r="AP30" s="149"/>
      <c r="AQ30" s="149"/>
      <c r="AR30" s="149"/>
      <c r="AS30" s="149"/>
      <c r="AT30" s="149"/>
      <c r="AU30" s="149"/>
      <c r="AV30" s="149"/>
      <c r="AW30" s="149"/>
      <c r="AX30" s="149"/>
    </row>
    <row r="31" spans="1:50" ht="12" customHeight="1">
      <c r="A31" s="18" t="s">
        <v>167</v>
      </c>
      <c r="B31" s="18"/>
      <c r="C31" s="18"/>
      <c r="D31" s="18"/>
      <c r="E31" s="18"/>
      <c r="F31" s="18"/>
      <c r="G31" s="18"/>
      <c r="H31" s="151"/>
      <c r="I31" s="151"/>
      <c r="J31" s="151"/>
      <c r="K31" s="151"/>
      <c r="L31" s="151"/>
      <c r="M31" s="151"/>
      <c r="N31" s="151"/>
      <c r="O31" s="151"/>
      <c r="P31" s="151"/>
      <c r="Q31" s="151"/>
      <c r="R31" s="151"/>
      <c r="S31" s="151"/>
      <c r="T31" s="151"/>
      <c r="U31" s="151"/>
      <c r="V31" s="151"/>
      <c r="W31" s="151"/>
      <c r="X31" s="151"/>
      <c r="Y31" s="33"/>
      <c r="Z31" s="33"/>
      <c r="AA31" s="33"/>
      <c r="AB31" s="18"/>
      <c r="AC31" s="18"/>
      <c r="AD31" s="18"/>
      <c r="AE31" s="18"/>
      <c r="AF31" s="18"/>
      <c r="AG31" s="17"/>
      <c r="AH31" s="17"/>
      <c r="AI31" s="18"/>
      <c r="AJ31" s="36"/>
      <c r="AK31" s="17"/>
      <c r="AL31" s="154"/>
      <c r="AM31" s="155"/>
      <c r="AN31" s="149"/>
      <c r="AO31" s="149"/>
      <c r="AP31" s="149"/>
      <c r="AQ31" s="149"/>
      <c r="AR31" s="149"/>
      <c r="AS31" s="149"/>
      <c r="AT31" s="149"/>
      <c r="AU31" s="149"/>
      <c r="AV31" s="149"/>
      <c r="AW31" s="149"/>
      <c r="AX31" s="149"/>
    </row>
    <row r="32" spans="1:50" ht="12" customHeight="1">
      <c r="A32" s="18" t="s">
        <v>121</v>
      </c>
      <c r="B32" s="18"/>
      <c r="C32" s="18"/>
      <c r="D32" s="18"/>
      <c r="E32" s="18"/>
      <c r="F32" s="18"/>
      <c r="G32" s="18"/>
      <c r="H32" s="151"/>
      <c r="I32" s="151"/>
      <c r="J32" s="151"/>
      <c r="K32" s="151"/>
      <c r="L32" s="151"/>
      <c r="M32" s="151"/>
      <c r="N32" s="151"/>
      <c r="O32" s="151"/>
      <c r="P32" s="151"/>
      <c r="Q32" s="151"/>
      <c r="R32" s="151"/>
      <c r="S32" s="151"/>
      <c r="T32" s="151"/>
      <c r="U32" s="151"/>
      <c r="V32" s="151"/>
      <c r="W32" s="151"/>
      <c r="X32" s="151"/>
      <c r="Y32" s="33"/>
      <c r="Z32" s="33"/>
      <c r="AA32" s="33"/>
      <c r="AB32" s="18"/>
      <c r="AC32" s="18"/>
      <c r="AD32" s="18"/>
      <c r="AE32" s="18"/>
      <c r="AF32" s="18"/>
      <c r="AG32" s="17"/>
      <c r="AH32" s="17"/>
      <c r="AI32" s="18"/>
      <c r="AJ32" s="36"/>
      <c r="AK32" s="17"/>
      <c r="AL32" s="154"/>
      <c r="AM32" s="155"/>
      <c r="AN32" s="149"/>
      <c r="AO32" s="149"/>
      <c r="AP32" s="149"/>
      <c r="AQ32" s="149"/>
      <c r="AR32" s="149"/>
      <c r="AS32" s="149"/>
      <c r="AT32" s="149"/>
      <c r="AU32" s="149"/>
      <c r="AV32" s="149"/>
      <c r="AW32" s="149"/>
      <c r="AX32" s="149"/>
    </row>
    <row r="33" spans="1:51" ht="12" customHeight="1">
      <c r="A33" s="18" t="s">
        <v>122</v>
      </c>
      <c r="B33" s="18"/>
      <c r="C33" s="18"/>
      <c r="D33" s="18"/>
      <c r="E33" s="18"/>
      <c r="F33" s="18"/>
      <c r="G33" s="18"/>
      <c r="H33" s="151"/>
      <c r="I33" s="151"/>
      <c r="J33" s="151"/>
      <c r="K33" s="151"/>
      <c r="L33" s="151"/>
      <c r="M33" s="151"/>
      <c r="N33" s="151"/>
      <c r="O33" s="151"/>
      <c r="P33" s="151"/>
      <c r="Q33" s="151"/>
      <c r="R33" s="151"/>
      <c r="S33" s="151"/>
      <c r="T33" s="151"/>
      <c r="U33" s="151"/>
      <c r="V33" s="151"/>
      <c r="W33" s="151"/>
      <c r="X33" s="151"/>
      <c r="Y33" s="33"/>
      <c r="Z33" s="33"/>
      <c r="AA33" s="33"/>
      <c r="AB33" s="18"/>
      <c r="AC33" s="18"/>
      <c r="AD33" s="18"/>
      <c r="AE33" s="18"/>
      <c r="AF33" s="18"/>
      <c r="AG33" s="17"/>
      <c r="AH33" s="17"/>
      <c r="AI33" s="18"/>
      <c r="AJ33" s="18"/>
      <c r="AK33" s="18"/>
      <c r="AL33" s="18"/>
      <c r="AM33" s="18"/>
      <c r="AN33" s="18"/>
      <c r="AO33" s="18"/>
      <c r="AP33" s="18"/>
      <c r="AQ33" s="18"/>
      <c r="AR33" s="18"/>
      <c r="AS33" s="18"/>
      <c r="AT33" s="18"/>
      <c r="AU33" s="18"/>
      <c r="AV33" s="18"/>
      <c r="AW33" s="18"/>
      <c r="AX33" s="18"/>
    </row>
    <row r="34" spans="1:51" ht="12" customHeight="1">
      <c r="A34" s="18" t="s">
        <v>223</v>
      </c>
      <c r="B34" s="18"/>
      <c r="C34" s="18"/>
      <c r="D34" s="18"/>
      <c r="E34" s="18"/>
      <c r="F34" s="18"/>
      <c r="G34" s="18"/>
      <c r="H34" s="151"/>
      <c r="I34" s="151"/>
      <c r="J34" s="151"/>
      <c r="K34" s="151"/>
      <c r="L34" s="151"/>
      <c r="M34" s="151"/>
      <c r="N34" s="151"/>
      <c r="O34" s="151"/>
      <c r="P34" s="151"/>
      <c r="Q34" s="151"/>
      <c r="R34" s="151"/>
      <c r="S34" s="151"/>
      <c r="T34" s="151"/>
      <c r="U34" s="151"/>
      <c r="V34" s="151"/>
      <c r="W34" s="151"/>
      <c r="X34" s="151"/>
      <c r="Y34" s="37"/>
      <c r="Z34" s="37"/>
      <c r="AA34" s="37"/>
      <c r="AB34" s="18"/>
      <c r="AC34" s="18"/>
      <c r="AD34" s="18"/>
      <c r="AE34" s="18"/>
      <c r="AF34" s="18"/>
      <c r="AG34" s="18"/>
      <c r="AH34" s="18"/>
      <c r="AI34" s="161" t="s">
        <v>86</v>
      </c>
      <c r="AJ34" s="161"/>
      <c r="AK34" s="161"/>
      <c r="AL34" s="161"/>
      <c r="AM34" s="161"/>
      <c r="AN34" s="153">
        <f>SUM(AN27:AX32)</f>
        <v>0</v>
      </c>
      <c r="AO34" s="153"/>
      <c r="AP34" s="153"/>
      <c r="AQ34" s="153"/>
      <c r="AR34" s="153"/>
      <c r="AS34" s="153"/>
      <c r="AT34" s="153"/>
      <c r="AU34" s="153"/>
      <c r="AV34" s="153"/>
      <c r="AW34" s="153"/>
      <c r="AX34" s="153"/>
    </row>
    <row r="35" spans="1:51" ht="5.0999999999999996" customHeight="1">
      <c r="A35" s="18"/>
      <c r="B35" s="18"/>
      <c r="C35" s="18"/>
      <c r="D35" s="18"/>
      <c r="E35" s="18"/>
      <c r="F35" s="18"/>
      <c r="G35" s="18"/>
      <c r="H35" s="18"/>
      <c r="I35" s="18"/>
      <c r="J35" s="38"/>
      <c r="K35" s="38"/>
      <c r="L35" s="38"/>
      <c r="M35" s="38"/>
      <c r="N35" s="38"/>
      <c r="O35" s="38"/>
      <c r="P35" s="38"/>
      <c r="Q35" s="38"/>
      <c r="R35" s="38"/>
      <c r="S35" s="38"/>
      <c r="T35" s="38"/>
      <c r="U35" s="38"/>
      <c r="V35" s="38"/>
      <c r="W35" s="38"/>
      <c r="X35" s="38"/>
      <c r="Y35" s="37"/>
      <c r="Z35" s="37"/>
      <c r="AA35" s="37"/>
      <c r="AB35" s="18"/>
      <c r="AC35" s="18"/>
      <c r="AD35" s="18"/>
      <c r="AE35" s="18"/>
      <c r="AF35" s="18"/>
      <c r="AG35" s="18"/>
      <c r="AH35" s="18"/>
      <c r="AI35" s="18"/>
      <c r="AJ35" s="18"/>
      <c r="AK35" s="18"/>
      <c r="AL35" s="18"/>
      <c r="AM35" s="18"/>
      <c r="AN35" s="18"/>
      <c r="AO35" s="18"/>
      <c r="AP35" s="18"/>
      <c r="AQ35" s="18"/>
      <c r="AR35" s="18"/>
      <c r="AS35" s="18"/>
      <c r="AT35" s="18"/>
      <c r="AU35" s="18"/>
      <c r="AV35" s="18"/>
      <c r="AW35" s="18"/>
      <c r="AX35" s="18"/>
    </row>
    <row r="36" spans="1:51" ht="12" customHeight="1">
      <c r="A36" s="32" t="s">
        <v>124</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row>
    <row r="37" spans="1:51" ht="12"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row>
    <row r="38" spans="1:51" ht="12" customHeight="1">
      <c r="A38" s="32" t="s">
        <v>157</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row>
    <row r="39" spans="1:51" ht="12" customHeight="1">
      <c r="A39" s="18"/>
      <c r="B39" s="18"/>
      <c r="C39" s="18"/>
      <c r="D39" s="18"/>
      <c r="E39" s="18"/>
      <c r="F39" s="18"/>
      <c r="G39" s="18"/>
      <c r="H39" s="18"/>
      <c r="I39" s="33"/>
      <c r="J39" s="33"/>
      <c r="K39" s="33"/>
      <c r="L39" s="33"/>
      <c r="M39" s="33"/>
      <c r="N39" s="139" t="s">
        <v>4</v>
      </c>
      <c r="O39" s="139"/>
      <c r="P39" s="139"/>
      <c r="Q39" s="139"/>
      <c r="R39" s="139"/>
      <c r="S39" s="139"/>
      <c r="T39" s="139"/>
      <c r="U39" s="139"/>
      <c r="V39" s="139"/>
      <c r="W39" s="139"/>
      <c r="X39" s="139"/>
      <c r="Y39" s="33"/>
      <c r="Z39" s="33"/>
      <c r="AA39" s="139" t="s">
        <v>5</v>
      </c>
      <c r="AB39" s="139"/>
      <c r="AC39" s="139"/>
      <c r="AD39" s="139"/>
      <c r="AE39" s="139"/>
      <c r="AF39" s="139"/>
      <c r="AG39" s="139"/>
      <c r="AH39" s="139"/>
      <c r="AI39" s="139"/>
      <c r="AJ39" s="139"/>
      <c r="AK39" s="139"/>
      <c r="AL39" s="33"/>
      <c r="AM39" s="33"/>
      <c r="AN39" s="139" t="s">
        <v>92</v>
      </c>
      <c r="AO39" s="139"/>
      <c r="AP39" s="139"/>
      <c r="AQ39" s="139"/>
      <c r="AR39" s="139"/>
      <c r="AS39" s="139"/>
      <c r="AT39" s="139"/>
      <c r="AU39" s="139"/>
      <c r="AV39" s="139"/>
      <c r="AW39" s="139"/>
      <c r="AX39" s="139"/>
      <c r="AY39" s="33"/>
    </row>
    <row r="40" spans="1:51" ht="12" customHeight="1">
      <c r="A40" s="18" t="s">
        <v>170</v>
      </c>
      <c r="B40" s="18"/>
      <c r="C40" s="18"/>
      <c r="D40" s="18"/>
      <c r="E40" s="18"/>
      <c r="F40" s="18"/>
      <c r="G40" s="18"/>
      <c r="H40" s="18"/>
      <c r="I40" s="33"/>
      <c r="J40" s="33"/>
      <c r="K40" s="33"/>
      <c r="L40" s="33"/>
      <c r="M40" s="39"/>
      <c r="N40" s="146">
        <f>SUM(AA40,AN40)</f>
        <v>0</v>
      </c>
      <c r="O40" s="146"/>
      <c r="P40" s="146"/>
      <c r="Q40" s="146"/>
      <c r="R40" s="146"/>
      <c r="S40" s="146"/>
      <c r="T40" s="146"/>
      <c r="U40" s="146"/>
      <c r="V40" s="146"/>
      <c r="W40" s="146"/>
      <c r="X40" s="146"/>
      <c r="Y40" s="40"/>
      <c r="Z40" s="40"/>
      <c r="AA40" s="149"/>
      <c r="AB40" s="149"/>
      <c r="AC40" s="149"/>
      <c r="AD40" s="149"/>
      <c r="AE40" s="149"/>
      <c r="AF40" s="149"/>
      <c r="AG40" s="149"/>
      <c r="AH40" s="149"/>
      <c r="AI40" s="149"/>
      <c r="AJ40" s="149"/>
      <c r="AK40" s="149"/>
      <c r="AL40" s="41"/>
      <c r="AM40" s="41"/>
      <c r="AN40" s="149"/>
      <c r="AO40" s="149"/>
      <c r="AP40" s="149"/>
      <c r="AQ40" s="149"/>
      <c r="AR40" s="149"/>
      <c r="AS40" s="149"/>
      <c r="AT40" s="149"/>
      <c r="AU40" s="149"/>
      <c r="AV40" s="149"/>
      <c r="AW40" s="149"/>
      <c r="AX40" s="149"/>
    </row>
    <row r="41" spans="1:51" ht="12" customHeight="1">
      <c r="A41" s="151"/>
      <c r="B41" s="151"/>
      <c r="C41" s="151"/>
      <c r="D41" s="151"/>
      <c r="E41" s="151"/>
      <c r="F41" s="151"/>
      <c r="G41" s="151"/>
      <c r="H41" s="151"/>
      <c r="I41" s="151"/>
      <c r="J41" s="151"/>
      <c r="K41" s="151"/>
      <c r="L41" s="33"/>
      <c r="M41" s="39"/>
      <c r="N41" s="146">
        <f>SUM(AA41,AN41)</f>
        <v>0</v>
      </c>
      <c r="O41" s="146"/>
      <c r="P41" s="146"/>
      <c r="Q41" s="146"/>
      <c r="R41" s="146"/>
      <c r="S41" s="146"/>
      <c r="T41" s="146"/>
      <c r="U41" s="146"/>
      <c r="V41" s="146"/>
      <c r="W41" s="146"/>
      <c r="X41" s="146"/>
      <c r="Y41" s="40"/>
      <c r="Z41" s="40"/>
      <c r="AA41" s="149"/>
      <c r="AB41" s="149"/>
      <c r="AC41" s="149"/>
      <c r="AD41" s="149"/>
      <c r="AE41" s="149"/>
      <c r="AF41" s="149"/>
      <c r="AG41" s="149"/>
      <c r="AH41" s="149"/>
      <c r="AI41" s="149"/>
      <c r="AJ41" s="149"/>
      <c r="AK41" s="149"/>
      <c r="AL41" s="41"/>
      <c r="AM41" s="41"/>
      <c r="AN41" s="149"/>
      <c r="AO41" s="149"/>
      <c r="AP41" s="149"/>
      <c r="AQ41" s="149"/>
      <c r="AR41" s="149"/>
      <c r="AS41" s="149"/>
      <c r="AT41" s="149"/>
      <c r="AU41" s="149"/>
      <c r="AV41" s="149"/>
      <c r="AW41" s="149"/>
      <c r="AX41" s="149"/>
    </row>
    <row r="42" spans="1:51" ht="12" customHeight="1">
      <c r="A42" s="151"/>
      <c r="B42" s="151"/>
      <c r="C42" s="151"/>
      <c r="D42" s="151"/>
      <c r="E42" s="151"/>
      <c r="F42" s="151"/>
      <c r="G42" s="151"/>
      <c r="H42" s="151"/>
      <c r="I42" s="151"/>
      <c r="J42" s="151"/>
      <c r="K42" s="151"/>
      <c r="L42" s="33"/>
      <c r="M42" s="39"/>
      <c r="N42" s="146">
        <f>SUM(AA42,AN42)</f>
        <v>0</v>
      </c>
      <c r="O42" s="146"/>
      <c r="P42" s="146"/>
      <c r="Q42" s="146"/>
      <c r="R42" s="146"/>
      <c r="S42" s="146"/>
      <c r="T42" s="146"/>
      <c r="U42" s="146"/>
      <c r="V42" s="146"/>
      <c r="W42" s="146"/>
      <c r="X42" s="146"/>
      <c r="Y42" s="40"/>
      <c r="Z42" s="40"/>
      <c r="AA42" s="149"/>
      <c r="AB42" s="149"/>
      <c r="AC42" s="149"/>
      <c r="AD42" s="149"/>
      <c r="AE42" s="149"/>
      <c r="AF42" s="149"/>
      <c r="AG42" s="149"/>
      <c r="AH42" s="149"/>
      <c r="AI42" s="149"/>
      <c r="AJ42" s="149"/>
      <c r="AK42" s="149"/>
      <c r="AL42" s="41"/>
      <c r="AM42" s="41"/>
      <c r="AN42" s="145"/>
      <c r="AO42" s="145"/>
      <c r="AP42" s="145"/>
      <c r="AQ42" s="145"/>
      <c r="AR42" s="145"/>
      <c r="AS42" s="145"/>
      <c r="AT42" s="145"/>
      <c r="AU42" s="145"/>
      <c r="AV42" s="145"/>
      <c r="AW42" s="145"/>
      <c r="AX42" s="145"/>
    </row>
    <row r="43" spans="1:51" ht="12" customHeight="1">
      <c r="A43" s="151"/>
      <c r="B43" s="151"/>
      <c r="C43" s="151"/>
      <c r="D43" s="151"/>
      <c r="E43" s="151"/>
      <c r="F43" s="151"/>
      <c r="G43" s="151"/>
      <c r="H43" s="151"/>
      <c r="I43" s="151"/>
      <c r="J43" s="151"/>
      <c r="K43" s="151"/>
      <c r="L43" s="33"/>
      <c r="M43" s="39"/>
      <c r="N43" s="146">
        <f>SUM(AA43,AN43)</f>
        <v>0</v>
      </c>
      <c r="O43" s="146"/>
      <c r="P43" s="146"/>
      <c r="Q43" s="146"/>
      <c r="R43" s="146"/>
      <c r="S43" s="146"/>
      <c r="T43" s="146"/>
      <c r="U43" s="146"/>
      <c r="V43" s="146"/>
      <c r="W43" s="146"/>
      <c r="X43" s="146"/>
      <c r="Y43" s="40"/>
      <c r="Z43" s="40"/>
      <c r="AA43" s="149"/>
      <c r="AB43" s="149"/>
      <c r="AC43" s="149"/>
      <c r="AD43" s="149"/>
      <c r="AE43" s="149"/>
      <c r="AF43" s="149"/>
      <c r="AG43" s="149"/>
      <c r="AH43" s="149"/>
      <c r="AI43" s="149"/>
      <c r="AJ43" s="149"/>
      <c r="AK43" s="149"/>
      <c r="AL43" s="41"/>
      <c r="AM43" s="41"/>
      <c r="AN43" s="145"/>
      <c r="AO43" s="145"/>
      <c r="AP43" s="145"/>
      <c r="AQ43" s="145"/>
      <c r="AR43" s="145"/>
      <c r="AS43" s="145"/>
      <c r="AT43" s="145"/>
      <c r="AU43" s="145"/>
      <c r="AV43" s="145"/>
      <c r="AW43" s="145"/>
      <c r="AX43" s="145"/>
    </row>
    <row r="44" spans="1:51" ht="12" customHeight="1">
      <c r="A44" s="18" t="s">
        <v>87</v>
      </c>
      <c r="B44" s="18"/>
      <c r="C44" s="18"/>
      <c r="D44" s="18"/>
      <c r="E44" s="18"/>
      <c r="F44" s="18"/>
      <c r="G44" s="18"/>
      <c r="H44" s="18"/>
      <c r="I44" s="33"/>
      <c r="J44" s="33"/>
      <c r="K44" s="33"/>
      <c r="L44" s="33"/>
      <c r="M44" s="39"/>
      <c r="N44" s="146">
        <f>SUM(AA44,AN44)</f>
        <v>0</v>
      </c>
      <c r="O44" s="146"/>
      <c r="P44" s="146"/>
      <c r="Q44" s="146"/>
      <c r="R44" s="146"/>
      <c r="S44" s="146"/>
      <c r="T44" s="146"/>
      <c r="U44" s="146"/>
      <c r="V44" s="146"/>
      <c r="W44" s="146"/>
      <c r="X44" s="146"/>
      <c r="Y44" s="40"/>
      <c r="Z44" s="40"/>
      <c r="AA44" s="146">
        <f>SUM(AA40:AK43)</f>
        <v>0</v>
      </c>
      <c r="AB44" s="146"/>
      <c r="AC44" s="146"/>
      <c r="AD44" s="146"/>
      <c r="AE44" s="146"/>
      <c r="AF44" s="146"/>
      <c r="AG44" s="146"/>
      <c r="AH44" s="146"/>
      <c r="AI44" s="146"/>
      <c r="AJ44" s="146"/>
      <c r="AK44" s="146"/>
      <c r="AL44" s="41"/>
      <c r="AM44" s="41"/>
      <c r="AN44" s="146">
        <f>SUM(AN40:AX43)</f>
        <v>0</v>
      </c>
      <c r="AO44" s="146"/>
      <c r="AP44" s="146"/>
      <c r="AQ44" s="146"/>
      <c r="AR44" s="146"/>
      <c r="AS44" s="146"/>
      <c r="AT44" s="146"/>
      <c r="AU44" s="146"/>
      <c r="AV44" s="146"/>
      <c r="AW44" s="146"/>
      <c r="AX44" s="146"/>
    </row>
    <row r="45" spans="1:51" ht="12" customHeight="1">
      <c r="A45" s="150" t="s">
        <v>88</v>
      </c>
      <c r="B45" s="150"/>
      <c r="C45" s="150"/>
      <c r="D45" s="130" t="s">
        <v>295</v>
      </c>
      <c r="E45" s="130"/>
      <c r="F45" s="130"/>
      <c r="G45" s="18"/>
      <c r="H45" s="17"/>
      <c r="I45" s="33"/>
      <c r="J45" s="33"/>
      <c r="K45" s="33"/>
      <c r="L45" s="33"/>
      <c r="M45" s="39"/>
      <c r="N45" s="146">
        <f>ROUND(N44*D45/5,2)*5</f>
        <v>0</v>
      </c>
      <c r="O45" s="146"/>
      <c r="P45" s="146"/>
      <c r="Q45" s="146"/>
      <c r="R45" s="146"/>
      <c r="S45" s="146"/>
      <c r="T45" s="146"/>
      <c r="U45" s="146"/>
      <c r="V45" s="146"/>
      <c r="W45" s="146"/>
      <c r="X45" s="146"/>
      <c r="Y45" s="40"/>
      <c r="Z45" s="40"/>
      <c r="AA45" s="146">
        <f>ROUND(AA44*D45/5,2)*5</f>
        <v>0</v>
      </c>
      <c r="AB45" s="146"/>
      <c r="AC45" s="146"/>
      <c r="AD45" s="146"/>
      <c r="AE45" s="146"/>
      <c r="AF45" s="146"/>
      <c r="AG45" s="146"/>
      <c r="AH45" s="146"/>
      <c r="AI45" s="146"/>
      <c r="AJ45" s="146"/>
      <c r="AK45" s="146"/>
      <c r="AL45" s="41"/>
      <c r="AM45" s="41"/>
      <c r="AN45" s="146">
        <f>ROUND(AN44*D45/5,2)*5</f>
        <v>0</v>
      </c>
      <c r="AO45" s="146"/>
      <c r="AP45" s="146"/>
      <c r="AQ45" s="146"/>
      <c r="AR45" s="146"/>
      <c r="AS45" s="146"/>
      <c r="AT45" s="146"/>
      <c r="AU45" s="146"/>
      <c r="AV45" s="146"/>
      <c r="AW45" s="146"/>
      <c r="AX45" s="146"/>
    </row>
    <row r="46" spans="1:51" ht="12" customHeight="1">
      <c r="A46" s="32" t="s">
        <v>89</v>
      </c>
      <c r="B46" s="18"/>
      <c r="C46" s="18"/>
      <c r="D46" s="18"/>
      <c r="E46" s="18"/>
      <c r="F46" s="18"/>
      <c r="G46" s="18"/>
      <c r="H46" s="18"/>
      <c r="I46" s="33"/>
      <c r="J46" s="33"/>
      <c r="K46" s="33"/>
      <c r="L46" s="33"/>
      <c r="M46" s="39"/>
      <c r="N46" s="147">
        <f>SUM(N44:X45)</f>
        <v>0</v>
      </c>
      <c r="O46" s="147"/>
      <c r="P46" s="147"/>
      <c r="Q46" s="147"/>
      <c r="R46" s="147"/>
      <c r="S46" s="147"/>
      <c r="T46" s="147"/>
      <c r="U46" s="147"/>
      <c r="V46" s="147"/>
      <c r="W46" s="147"/>
      <c r="X46" s="147"/>
      <c r="Y46" s="40"/>
      <c r="Z46" s="40"/>
      <c r="AA46" s="147">
        <f>SUM(AA44:AK45)</f>
        <v>0</v>
      </c>
      <c r="AB46" s="147"/>
      <c r="AC46" s="147"/>
      <c r="AD46" s="147"/>
      <c r="AE46" s="147"/>
      <c r="AF46" s="147"/>
      <c r="AG46" s="147"/>
      <c r="AH46" s="147"/>
      <c r="AI46" s="147"/>
      <c r="AJ46" s="147"/>
      <c r="AK46" s="147"/>
      <c r="AL46" s="41"/>
      <c r="AM46" s="41"/>
      <c r="AN46" s="147">
        <f>SUM(AN44:AX45)</f>
        <v>0</v>
      </c>
      <c r="AO46" s="147"/>
      <c r="AP46" s="147"/>
      <c r="AQ46" s="147"/>
      <c r="AR46" s="147"/>
      <c r="AS46" s="147"/>
      <c r="AT46" s="147"/>
      <c r="AU46" s="147"/>
      <c r="AV46" s="147"/>
      <c r="AW46" s="147"/>
      <c r="AX46" s="147"/>
    </row>
    <row r="47" spans="1:51" ht="12" customHeight="1">
      <c r="A47" s="18"/>
      <c r="B47" s="18"/>
      <c r="C47" s="18"/>
      <c r="D47" s="18"/>
      <c r="E47" s="18"/>
      <c r="F47" s="18"/>
      <c r="G47" s="18"/>
      <c r="H47" s="18"/>
      <c r="I47" s="33"/>
      <c r="J47" s="33"/>
      <c r="K47" s="33"/>
      <c r="L47" s="33"/>
      <c r="M47" s="33"/>
      <c r="N47" s="42"/>
      <c r="O47" s="42"/>
      <c r="P47" s="42"/>
      <c r="Q47" s="42"/>
      <c r="R47" s="42"/>
      <c r="S47" s="42"/>
      <c r="T47" s="42"/>
      <c r="U47" s="42"/>
      <c r="V47" s="42"/>
      <c r="W47" s="42"/>
      <c r="X47" s="42"/>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row>
    <row r="48" spans="1:51" ht="12" customHeight="1">
      <c r="A48" s="18" t="s">
        <v>90</v>
      </c>
      <c r="B48" s="18"/>
      <c r="C48" s="18"/>
      <c r="D48" s="18"/>
      <c r="E48" s="18"/>
      <c r="F48" s="18"/>
      <c r="G48" s="18"/>
      <c r="H48" s="18"/>
      <c r="I48" s="33"/>
      <c r="J48" s="33"/>
      <c r="K48" s="33"/>
      <c r="L48" s="33"/>
      <c r="M48" s="39"/>
      <c r="N48" s="146">
        <f>SUM(AA48,AN48)</f>
        <v>0</v>
      </c>
      <c r="O48" s="146"/>
      <c r="P48" s="146"/>
      <c r="Q48" s="146"/>
      <c r="R48" s="146"/>
      <c r="S48" s="146"/>
      <c r="T48" s="146"/>
      <c r="U48" s="146"/>
      <c r="V48" s="146"/>
      <c r="W48" s="146"/>
      <c r="X48" s="146"/>
      <c r="Y48" s="40"/>
      <c r="Z48" s="40"/>
      <c r="AA48" s="149"/>
      <c r="AB48" s="149"/>
      <c r="AC48" s="149"/>
      <c r="AD48" s="149"/>
      <c r="AE48" s="149"/>
      <c r="AF48" s="149"/>
      <c r="AG48" s="149"/>
      <c r="AH48" s="149"/>
      <c r="AI48" s="149"/>
      <c r="AJ48" s="149"/>
      <c r="AK48" s="149"/>
      <c r="AL48" s="41"/>
      <c r="AM48" s="41"/>
      <c r="AN48" s="149"/>
      <c r="AO48" s="149"/>
      <c r="AP48" s="149"/>
      <c r="AQ48" s="149"/>
      <c r="AR48" s="149"/>
      <c r="AS48" s="149"/>
      <c r="AT48" s="149"/>
      <c r="AU48" s="149"/>
      <c r="AV48" s="149"/>
      <c r="AW48" s="149"/>
      <c r="AX48" s="149"/>
    </row>
    <row r="49" spans="1:50" ht="9.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row>
    <row r="50" spans="1:50" ht="12" customHeight="1">
      <c r="A50" s="32" t="s">
        <v>91</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row>
    <row r="51" spans="1:50" ht="12" customHeight="1">
      <c r="A51" s="18" t="s">
        <v>7</v>
      </c>
      <c r="B51" s="18"/>
      <c r="C51" s="18"/>
      <c r="D51" s="18"/>
      <c r="E51" s="18"/>
      <c r="F51" s="18"/>
      <c r="G51" s="18"/>
      <c r="H51" s="18"/>
      <c r="I51" s="18"/>
      <c r="J51" s="18"/>
      <c r="K51" s="18"/>
      <c r="L51" s="18"/>
      <c r="M51" s="18"/>
      <c r="N51" s="18"/>
      <c r="O51" s="18"/>
      <c r="P51" s="18"/>
      <c r="Q51" s="18"/>
      <c r="R51" s="18"/>
      <c r="S51" s="18"/>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row>
    <row r="52" spans="1:50" ht="12"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row>
    <row r="53" spans="1:50" ht="12" customHeight="1">
      <c r="A53" s="141" t="s">
        <v>29</v>
      </c>
      <c r="B53" s="141"/>
      <c r="C53" s="32" t="s">
        <v>8</v>
      </c>
      <c r="D53" s="18"/>
      <c r="E53" s="18"/>
      <c r="F53" s="18"/>
      <c r="G53" s="18"/>
      <c r="H53" s="18"/>
      <c r="I53" s="18"/>
      <c r="J53" s="18"/>
      <c r="K53" s="18"/>
      <c r="L53" s="18"/>
      <c r="M53" s="18"/>
      <c r="N53" s="18"/>
      <c r="O53" s="18"/>
      <c r="P53" s="18"/>
      <c r="Q53" s="18"/>
      <c r="R53" s="18"/>
      <c r="S53" s="18"/>
      <c r="T53" s="18"/>
      <c r="U53" s="18"/>
      <c r="V53" s="18"/>
      <c r="W53" s="18"/>
      <c r="X53" s="18"/>
      <c r="Y53" s="18"/>
      <c r="Z53" s="18"/>
      <c r="AA53" s="141" t="s">
        <v>31</v>
      </c>
      <c r="AB53" s="141"/>
      <c r="AC53" s="32" t="s">
        <v>93</v>
      </c>
      <c r="AD53" s="18"/>
      <c r="AE53" s="18"/>
      <c r="AF53" s="18"/>
      <c r="AG53" s="18"/>
      <c r="AH53" s="18"/>
      <c r="AI53" s="18"/>
      <c r="AJ53" s="18"/>
      <c r="AK53" s="18"/>
      <c r="AL53" s="18"/>
      <c r="AM53" s="18"/>
      <c r="AN53" s="18"/>
      <c r="AO53" s="18"/>
      <c r="AP53" s="18"/>
      <c r="AQ53" s="18"/>
      <c r="AR53" s="18"/>
      <c r="AS53" s="18"/>
      <c r="AT53" s="18"/>
      <c r="AU53" s="18"/>
      <c r="AV53" s="18"/>
      <c r="AW53" s="18"/>
      <c r="AX53" s="18"/>
    </row>
    <row r="54" spans="1:50" ht="12" customHeight="1">
      <c r="A54" s="152" t="s">
        <v>59</v>
      </c>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8"/>
      <c r="Z54" s="18"/>
      <c r="AA54" s="18" t="s">
        <v>156</v>
      </c>
      <c r="AB54" s="18"/>
      <c r="AC54" s="18"/>
      <c r="AD54" s="18"/>
      <c r="AE54" s="18"/>
      <c r="AF54" s="18"/>
      <c r="AG54" s="18"/>
      <c r="AH54" s="18"/>
      <c r="AI54" s="18"/>
      <c r="AJ54" s="18"/>
      <c r="AK54" s="18"/>
      <c r="AL54" s="18"/>
      <c r="AM54" s="18"/>
      <c r="AN54" s="18"/>
      <c r="AO54" s="18"/>
      <c r="AP54" s="18"/>
      <c r="AQ54" s="18"/>
      <c r="AR54" s="18"/>
      <c r="AS54" s="18"/>
      <c r="AT54" s="18"/>
      <c r="AU54" s="18"/>
      <c r="AV54" s="18"/>
      <c r="AW54" s="18"/>
      <c r="AX54" s="18"/>
    </row>
    <row r="55" spans="1:50" ht="12" customHeight="1">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8"/>
      <c r="Z55" s="18"/>
      <c r="AA55" s="18" t="s">
        <v>94</v>
      </c>
      <c r="AB55" s="18"/>
      <c r="AC55" s="18"/>
      <c r="AD55" s="18"/>
      <c r="AE55" s="18"/>
      <c r="AF55" s="18"/>
      <c r="AG55" s="18"/>
      <c r="AH55" s="18"/>
      <c r="AI55" s="18"/>
      <c r="AJ55" s="18"/>
      <c r="AK55" s="18"/>
      <c r="AL55" s="18"/>
      <c r="AM55" s="18"/>
      <c r="AN55" s="18"/>
      <c r="AO55" s="142"/>
      <c r="AP55" s="142"/>
      <c r="AQ55" s="142"/>
      <c r="AR55" s="142"/>
      <c r="AS55" s="142"/>
      <c r="AT55" s="142"/>
      <c r="AU55" s="142"/>
      <c r="AV55" s="142"/>
      <c r="AW55" s="142"/>
      <c r="AX55" s="142"/>
    </row>
    <row r="56" spans="1:50" ht="12" customHeight="1">
      <c r="A56" s="114" t="s">
        <v>29</v>
      </c>
      <c r="B56" s="114"/>
      <c r="C56" s="104" t="s">
        <v>179</v>
      </c>
      <c r="D56" s="104"/>
      <c r="E56" s="104"/>
      <c r="F56" s="104"/>
      <c r="G56" s="104"/>
      <c r="H56" s="104"/>
      <c r="I56" s="104"/>
      <c r="J56" s="104"/>
      <c r="K56" s="104"/>
      <c r="L56" s="104"/>
      <c r="M56" s="104"/>
      <c r="N56" s="104"/>
      <c r="O56" s="104"/>
      <c r="P56" s="104"/>
      <c r="Q56" s="104"/>
      <c r="R56" s="104"/>
      <c r="S56" s="104"/>
      <c r="T56" s="104"/>
      <c r="U56" s="104"/>
      <c r="V56" s="104"/>
      <c r="W56" s="104"/>
      <c r="X56" s="104"/>
      <c r="Y56" s="18"/>
      <c r="Z56" s="18"/>
      <c r="AA56" s="18" t="s">
        <v>95</v>
      </c>
      <c r="AB56" s="18"/>
      <c r="AC56" s="18"/>
      <c r="AD56" s="18"/>
      <c r="AE56" s="18"/>
      <c r="AF56" s="18"/>
      <c r="AG56" s="18"/>
      <c r="AH56" s="18"/>
      <c r="AI56" s="18"/>
      <c r="AJ56" s="18"/>
      <c r="AK56" s="18"/>
      <c r="AL56" s="18"/>
      <c r="AM56" s="18"/>
      <c r="AN56" s="18"/>
      <c r="AO56" s="142"/>
      <c r="AP56" s="142"/>
      <c r="AQ56" s="142"/>
      <c r="AR56" s="142"/>
      <c r="AS56" s="142"/>
      <c r="AT56" s="142"/>
      <c r="AU56" s="142"/>
      <c r="AV56" s="142"/>
      <c r="AW56" s="142"/>
      <c r="AX56" s="142"/>
    </row>
    <row r="57" spans="1:50" ht="12" customHeight="1">
      <c r="A57" s="114" t="s">
        <v>31</v>
      </c>
      <c r="B57" s="114"/>
      <c r="C57" s="113" t="s">
        <v>60</v>
      </c>
      <c r="D57" s="113"/>
      <c r="E57" s="113"/>
      <c r="F57" s="113"/>
      <c r="G57" s="113"/>
      <c r="H57" s="113"/>
      <c r="I57" s="113"/>
      <c r="J57" s="113"/>
      <c r="K57" s="113"/>
      <c r="L57" s="113"/>
      <c r="M57" s="113"/>
      <c r="N57" s="113"/>
      <c r="O57" s="113"/>
      <c r="P57" s="113"/>
      <c r="Q57" s="113"/>
      <c r="R57" s="113"/>
      <c r="S57" s="113"/>
      <c r="T57" s="113"/>
      <c r="U57" s="113"/>
      <c r="V57" s="113"/>
      <c r="W57" s="113"/>
      <c r="X57" s="113"/>
      <c r="Y57" s="18"/>
      <c r="Z57" s="18"/>
      <c r="AA57" s="18" t="s">
        <v>96</v>
      </c>
      <c r="AB57" s="18"/>
      <c r="AC57" s="18"/>
      <c r="AD57" s="18"/>
      <c r="AE57" s="18" t="s">
        <v>58</v>
      </c>
      <c r="AF57" s="18"/>
      <c r="AG57" s="18"/>
      <c r="AH57" s="18"/>
      <c r="AI57" s="18"/>
      <c r="AJ57" s="18"/>
      <c r="AK57" s="18"/>
      <c r="AL57" s="18"/>
      <c r="AM57" s="18"/>
      <c r="AN57" s="18"/>
      <c r="AO57" s="18"/>
      <c r="AP57" s="18"/>
      <c r="AQ57" s="18"/>
      <c r="AR57" s="18"/>
      <c r="AS57" s="18"/>
      <c r="AT57" s="18"/>
      <c r="AU57" s="18"/>
      <c r="AV57" s="18"/>
      <c r="AW57" s="18"/>
      <c r="AX57" s="18"/>
    </row>
    <row r="58" spans="1:50" ht="12" customHeight="1">
      <c r="A58" s="17"/>
      <c r="B58" s="18"/>
      <c r="C58" s="113"/>
      <c r="D58" s="113"/>
      <c r="E58" s="113"/>
      <c r="F58" s="113"/>
      <c r="G58" s="113"/>
      <c r="H58" s="113"/>
      <c r="I58" s="113"/>
      <c r="J58" s="113"/>
      <c r="K58" s="113"/>
      <c r="L58" s="113"/>
      <c r="M58" s="113"/>
      <c r="N58" s="113"/>
      <c r="O58" s="113"/>
      <c r="P58" s="113"/>
      <c r="Q58" s="113"/>
      <c r="R58" s="113"/>
      <c r="S58" s="113"/>
      <c r="T58" s="113"/>
      <c r="U58" s="113"/>
      <c r="V58" s="113"/>
      <c r="W58" s="113"/>
      <c r="X58" s="113"/>
      <c r="Y58" s="18"/>
      <c r="Z58" s="18"/>
      <c r="AA58" s="18"/>
      <c r="AB58" s="18"/>
      <c r="AC58" s="18"/>
      <c r="AD58" s="18"/>
      <c r="AE58" s="18" t="s">
        <v>57</v>
      </c>
      <c r="AF58" s="18"/>
      <c r="AG58" s="18"/>
      <c r="AH58" s="18"/>
      <c r="AI58" s="18"/>
      <c r="AJ58" s="18"/>
      <c r="AK58" s="18"/>
      <c r="AL58" s="18"/>
      <c r="AM58" s="18"/>
      <c r="AN58" s="18"/>
      <c r="AO58" s="18"/>
      <c r="AP58" s="18"/>
      <c r="AQ58" s="18"/>
      <c r="AR58" s="18"/>
      <c r="AS58" s="18"/>
      <c r="AT58" s="18"/>
      <c r="AU58" s="18"/>
      <c r="AV58" s="18"/>
      <c r="AW58" s="18"/>
      <c r="AX58" s="18"/>
    </row>
    <row r="59" spans="1:50" ht="12" customHeight="1">
      <c r="A59" s="114" t="s">
        <v>30</v>
      </c>
      <c r="B59" s="114"/>
      <c r="C59" s="113" t="s">
        <v>24</v>
      </c>
      <c r="D59" s="113"/>
      <c r="E59" s="113"/>
      <c r="F59" s="113"/>
      <c r="G59" s="113"/>
      <c r="H59" s="113"/>
      <c r="I59" s="113"/>
      <c r="J59" s="113"/>
      <c r="K59" s="113"/>
      <c r="L59" s="113"/>
      <c r="M59" s="113"/>
      <c r="N59" s="113"/>
      <c r="O59" s="113"/>
      <c r="P59" s="113"/>
      <c r="Q59" s="113"/>
      <c r="R59" s="113"/>
      <c r="S59" s="113"/>
      <c r="T59" s="113"/>
      <c r="U59" s="113"/>
      <c r="V59" s="113"/>
      <c r="W59" s="113"/>
      <c r="X59" s="113"/>
      <c r="Y59" s="18"/>
      <c r="Z59" s="18"/>
      <c r="AA59" s="18" t="s">
        <v>97</v>
      </c>
      <c r="AB59" s="104" t="s">
        <v>98</v>
      </c>
      <c r="AC59" s="104"/>
      <c r="AD59" s="104"/>
      <c r="AE59" s="104"/>
      <c r="AF59" s="104"/>
      <c r="AG59" s="104"/>
      <c r="AH59" s="104"/>
      <c r="AI59" s="104"/>
      <c r="AJ59" s="104"/>
      <c r="AK59" s="104"/>
      <c r="AL59" s="104"/>
      <c r="AM59" s="104"/>
      <c r="AN59" s="104"/>
      <c r="AO59" s="45"/>
      <c r="AP59" s="18"/>
      <c r="AQ59" s="18"/>
      <c r="AR59" s="18"/>
      <c r="AS59" s="18"/>
      <c r="AT59" s="18"/>
      <c r="AU59" s="18"/>
      <c r="AV59" s="18"/>
      <c r="AW59" s="18"/>
      <c r="AX59" s="18"/>
    </row>
    <row r="60" spans="1:50" ht="12" customHeight="1">
      <c r="A60" s="17"/>
      <c r="B60" s="17"/>
      <c r="C60" s="113"/>
      <c r="D60" s="113"/>
      <c r="E60" s="113"/>
      <c r="F60" s="113"/>
      <c r="G60" s="113"/>
      <c r="H60" s="113"/>
      <c r="I60" s="113"/>
      <c r="J60" s="113"/>
      <c r="K60" s="113"/>
      <c r="L60" s="113"/>
      <c r="M60" s="113"/>
      <c r="N60" s="113"/>
      <c r="O60" s="113"/>
      <c r="P60" s="113"/>
      <c r="Q60" s="113"/>
      <c r="R60" s="113"/>
      <c r="S60" s="113"/>
      <c r="T60" s="113"/>
      <c r="U60" s="113"/>
      <c r="V60" s="113"/>
      <c r="W60" s="113"/>
      <c r="X60" s="113"/>
      <c r="Y60" s="18"/>
      <c r="Z60" s="18"/>
      <c r="AA60" s="18"/>
      <c r="AB60" s="104"/>
      <c r="AC60" s="104"/>
      <c r="AD60" s="104"/>
      <c r="AE60" s="104"/>
      <c r="AF60" s="104"/>
      <c r="AG60" s="104"/>
      <c r="AH60" s="104"/>
      <c r="AI60" s="104"/>
      <c r="AJ60" s="104"/>
      <c r="AK60" s="104"/>
      <c r="AL60" s="104"/>
      <c r="AM60" s="104"/>
      <c r="AN60" s="104"/>
      <c r="AO60" s="45"/>
      <c r="AP60" s="18"/>
      <c r="AQ60" s="30" t="s">
        <v>6</v>
      </c>
      <c r="AR60" s="148"/>
      <c r="AS60" s="148"/>
      <c r="AT60" s="148"/>
      <c r="AU60" s="148"/>
      <c r="AV60" s="148"/>
      <c r="AW60" s="148"/>
      <c r="AX60" s="148"/>
    </row>
    <row r="61" spans="1:50" ht="12" customHeight="1">
      <c r="A61" s="114" t="s">
        <v>32</v>
      </c>
      <c r="B61" s="114"/>
      <c r="C61" s="113" t="s">
        <v>275</v>
      </c>
      <c r="D61" s="113"/>
      <c r="E61" s="113"/>
      <c r="F61" s="113"/>
      <c r="G61" s="113"/>
      <c r="H61" s="113"/>
      <c r="I61" s="113"/>
      <c r="J61" s="113"/>
      <c r="K61" s="113"/>
      <c r="L61" s="113"/>
      <c r="M61" s="113"/>
      <c r="N61" s="113"/>
      <c r="O61" s="113"/>
      <c r="P61" s="113"/>
      <c r="Q61" s="113"/>
      <c r="R61" s="113"/>
      <c r="S61" s="113"/>
      <c r="T61" s="113"/>
      <c r="U61" s="113"/>
      <c r="V61" s="113"/>
      <c r="W61" s="113"/>
      <c r="X61" s="113"/>
      <c r="Y61" s="18"/>
      <c r="Z61" s="18"/>
      <c r="AA61" s="18" t="s">
        <v>97</v>
      </c>
      <c r="AB61" s="104" t="s">
        <v>99</v>
      </c>
      <c r="AC61" s="104"/>
      <c r="AD61" s="104"/>
      <c r="AE61" s="104"/>
      <c r="AF61" s="104"/>
      <c r="AG61" s="104"/>
      <c r="AH61" s="104"/>
      <c r="AI61" s="104"/>
      <c r="AJ61" s="104"/>
      <c r="AK61" s="104"/>
      <c r="AL61" s="104"/>
      <c r="AM61" s="104"/>
      <c r="AN61" s="104"/>
      <c r="AO61" s="45"/>
      <c r="AP61" s="18"/>
      <c r="AQ61" s="18"/>
      <c r="AR61" s="33"/>
      <c r="AS61" s="33"/>
      <c r="AT61" s="33"/>
      <c r="AU61" s="33"/>
      <c r="AV61" s="33"/>
      <c r="AW61" s="33"/>
      <c r="AX61" s="33"/>
    </row>
    <row r="62" spans="1:50" ht="12" customHeight="1">
      <c r="A62" s="18"/>
      <c r="B62" s="18"/>
      <c r="C62" s="113"/>
      <c r="D62" s="113"/>
      <c r="E62" s="113"/>
      <c r="F62" s="113"/>
      <c r="G62" s="113"/>
      <c r="H62" s="113"/>
      <c r="I62" s="113"/>
      <c r="J62" s="113"/>
      <c r="K62" s="113"/>
      <c r="L62" s="113"/>
      <c r="M62" s="113"/>
      <c r="N62" s="113"/>
      <c r="O62" s="113"/>
      <c r="P62" s="113"/>
      <c r="Q62" s="113"/>
      <c r="R62" s="113"/>
      <c r="S62" s="113"/>
      <c r="T62" s="113"/>
      <c r="U62" s="113"/>
      <c r="V62" s="113"/>
      <c r="W62" s="113"/>
      <c r="X62" s="113"/>
      <c r="Y62" s="18"/>
      <c r="Z62" s="18"/>
      <c r="AA62" s="18"/>
      <c r="AB62" s="104"/>
      <c r="AC62" s="104"/>
      <c r="AD62" s="104"/>
      <c r="AE62" s="104"/>
      <c r="AF62" s="104"/>
      <c r="AG62" s="104"/>
      <c r="AH62" s="104"/>
      <c r="AI62" s="104"/>
      <c r="AJ62" s="104"/>
      <c r="AK62" s="104"/>
      <c r="AL62" s="104"/>
      <c r="AM62" s="104"/>
      <c r="AN62" s="104"/>
      <c r="AO62" s="45"/>
      <c r="AP62" s="18"/>
      <c r="AQ62" s="30" t="s">
        <v>6</v>
      </c>
      <c r="AR62" s="148"/>
      <c r="AS62" s="148"/>
      <c r="AT62" s="148"/>
      <c r="AU62" s="148"/>
      <c r="AV62" s="148"/>
      <c r="AW62" s="148"/>
      <c r="AX62" s="148"/>
    </row>
    <row r="63" spans="1:50" ht="12"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33"/>
      <c r="AS63" s="33"/>
      <c r="AT63" s="33"/>
      <c r="AU63" s="33"/>
      <c r="AV63" s="33"/>
      <c r="AW63" s="33"/>
      <c r="AX63" s="33"/>
    </row>
    <row r="64" spans="1:50" ht="12" customHeight="1">
      <c r="A64" s="113" t="s">
        <v>165</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8"/>
      <c r="Z64" s="18"/>
      <c r="AA64" s="46" t="s">
        <v>30</v>
      </c>
      <c r="AB64" s="18"/>
      <c r="AC64" s="32" t="s">
        <v>100</v>
      </c>
      <c r="AD64" s="18"/>
      <c r="AE64" s="18"/>
      <c r="AF64" s="18"/>
      <c r="AG64" s="18"/>
      <c r="AH64" s="18"/>
      <c r="AI64" s="18"/>
      <c r="AJ64" s="18"/>
      <c r="AK64" s="18"/>
      <c r="AL64" s="18"/>
      <c r="AM64" s="18"/>
      <c r="AN64" s="18"/>
      <c r="AO64" s="18"/>
      <c r="AP64" s="18"/>
      <c r="AQ64" s="18"/>
      <c r="AR64" s="18"/>
      <c r="AS64" s="18"/>
      <c r="AT64" s="18"/>
      <c r="AU64" s="18"/>
      <c r="AV64" s="18"/>
      <c r="AW64" s="18"/>
      <c r="AX64" s="18"/>
    </row>
    <row r="65" spans="1:52" ht="12" customHeight="1">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8"/>
      <c r="Z65" s="18"/>
      <c r="AA65" s="113" t="s">
        <v>61</v>
      </c>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row>
    <row r="66" spans="1:52" ht="12" customHeight="1">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8"/>
      <c r="Z66" s="18"/>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row>
    <row r="67" spans="1:52" ht="12"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18"/>
      <c r="Z67" s="18"/>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row>
    <row r="68" spans="1:52" ht="12"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t="s">
        <v>94</v>
      </c>
      <c r="AB68" s="18"/>
      <c r="AC68" s="18"/>
      <c r="AD68" s="18"/>
      <c r="AE68" s="18"/>
      <c r="AF68" s="18"/>
      <c r="AG68" s="18"/>
      <c r="AH68" s="18"/>
      <c r="AI68" s="18"/>
      <c r="AJ68" s="18"/>
      <c r="AK68" s="18"/>
      <c r="AL68" s="18"/>
      <c r="AM68" s="18"/>
      <c r="AN68" s="18"/>
      <c r="AO68" s="142"/>
      <c r="AP68" s="142"/>
      <c r="AQ68" s="142"/>
      <c r="AR68" s="142"/>
      <c r="AS68" s="142"/>
      <c r="AT68" s="142"/>
      <c r="AU68" s="142"/>
      <c r="AV68" s="142"/>
      <c r="AW68" s="142"/>
      <c r="AX68" s="142"/>
    </row>
    <row r="69" spans="1:52" ht="12"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t="s">
        <v>95</v>
      </c>
      <c r="AB69" s="18"/>
      <c r="AC69" s="18"/>
      <c r="AD69" s="18"/>
      <c r="AE69" s="18"/>
      <c r="AF69" s="18"/>
      <c r="AG69" s="18"/>
      <c r="AH69" s="18"/>
      <c r="AI69" s="18"/>
      <c r="AJ69" s="18"/>
      <c r="AK69" s="18"/>
      <c r="AL69" s="18"/>
      <c r="AM69" s="18"/>
      <c r="AN69" s="18"/>
      <c r="AO69" s="142"/>
      <c r="AP69" s="142"/>
      <c r="AQ69" s="142"/>
      <c r="AR69" s="142"/>
      <c r="AS69" s="142"/>
      <c r="AT69" s="142"/>
      <c r="AU69" s="142"/>
      <c r="AV69" s="142"/>
      <c r="AW69" s="142"/>
      <c r="AX69" s="142"/>
    </row>
    <row r="70" spans="1:52" ht="12"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t="s">
        <v>163</v>
      </c>
      <c r="AB70" s="18"/>
      <c r="AC70" s="18"/>
      <c r="AD70" s="18"/>
      <c r="AE70" s="18"/>
      <c r="AF70" s="18"/>
      <c r="AG70" s="18"/>
      <c r="AH70" s="18"/>
      <c r="AI70" s="18"/>
      <c r="AJ70" s="18"/>
      <c r="AK70" s="18"/>
      <c r="AL70" s="18"/>
      <c r="AM70" s="18"/>
      <c r="AN70" s="18"/>
      <c r="AO70" s="18"/>
      <c r="AP70" s="18"/>
      <c r="AQ70" s="18"/>
      <c r="AR70" s="145"/>
      <c r="AS70" s="145"/>
      <c r="AT70" s="145"/>
      <c r="AU70" s="145"/>
      <c r="AV70" s="145"/>
      <c r="AW70" s="145"/>
      <c r="AX70" s="145"/>
    </row>
    <row r="71" spans="1:52" ht="12"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t="s">
        <v>101</v>
      </c>
      <c r="AB71" s="18"/>
      <c r="AC71" s="18"/>
      <c r="AD71" s="18"/>
      <c r="AE71" s="18"/>
      <c r="AF71" s="18"/>
      <c r="AG71" s="18"/>
      <c r="AH71" s="18"/>
      <c r="AI71" s="18"/>
      <c r="AJ71" s="18"/>
      <c r="AK71" s="18"/>
      <c r="AL71" s="18"/>
      <c r="AM71" s="18"/>
      <c r="AN71" s="18"/>
      <c r="AO71" s="18"/>
      <c r="AP71" s="18"/>
      <c r="AQ71" s="30" t="s">
        <v>6</v>
      </c>
      <c r="AR71" s="145"/>
      <c r="AS71" s="145"/>
      <c r="AT71" s="145"/>
      <c r="AU71" s="145"/>
      <c r="AV71" s="145"/>
      <c r="AW71" s="145"/>
      <c r="AX71" s="145"/>
    </row>
    <row r="72" spans="1:52" ht="12"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3" t="s">
        <v>225</v>
      </c>
      <c r="AO72" s="18"/>
      <c r="AP72" s="18"/>
      <c r="AQ72" s="30" t="s">
        <v>9</v>
      </c>
      <c r="AR72" s="145"/>
      <c r="AS72" s="145"/>
      <c r="AT72" s="145"/>
      <c r="AU72" s="145"/>
      <c r="AV72" s="145"/>
      <c r="AW72" s="145"/>
      <c r="AX72" s="145"/>
    </row>
    <row r="73" spans="1:52" ht="12"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3" t="s">
        <v>224</v>
      </c>
      <c r="AB73" s="22"/>
      <c r="AC73" s="13"/>
      <c r="AD73" s="13"/>
      <c r="AE73" s="13"/>
      <c r="AF73" s="13"/>
      <c r="AG73" s="13"/>
      <c r="AH73" s="13"/>
      <c r="AI73" s="13"/>
      <c r="AJ73" s="13"/>
      <c r="AK73" s="13"/>
      <c r="AL73" s="13"/>
      <c r="AM73" s="13"/>
      <c r="AN73" s="13"/>
      <c r="AO73" s="13"/>
      <c r="AR73" s="144"/>
      <c r="AS73" s="144"/>
      <c r="AT73" s="144"/>
      <c r="AU73" s="144"/>
      <c r="AV73" s="144"/>
      <c r="AW73" s="144"/>
      <c r="AX73" s="144"/>
    </row>
    <row r="74" spans="1:52" ht="12" customHeight="1">
      <c r="A74" s="115"/>
      <c r="B74" s="115"/>
      <c r="C74" s="115"/>
      <c r="D74" s="118" t="s">
        <v>180</v>
      </c>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9"/>
      <c r="AU74" s="119"/>
      <c r="AV74" s="119"/>
      <c r="AW74" s="119"/>
      <c r="AX74" s="119"/>
    </row>
    <row r="75" spans="1:52" ht="12" customHeight="1">
      <c r="A75" s="47"/>
      <c r="B75" s="47"/>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9"/>
      <c r="AU75" s="49"/>
      <c r="AV75" s="49"/>
      <c r="AW75" s="49"/>
      <c r="AX75" s="49"/>
    </row>
    <row r="76" spans="1:52" ht="12" customHeight="1">
      <c r="A76" s="46" t="s">
        <v>32</v>
      </c>
      <c r="B76" s="18"/>
      <c r="C76" s="32" t="s">
        <v>159</v>
      </c>
      <c r="D76" s="18"/>
      <c r="E76" s="18"/>
      <c r="F76" s="18"/>
      <c r="G76" s="18"/>
      <c r="H76" s="18"/>
      <c r="I76" s="18"/>
      <c r="J76" s="18"/>
      <c r="K76" s="18"/>
      <c r="L76" s="18"/>
      <c r="M76" s="18"/>
      <c r="N76" s="18"/>
      <c r="O76" s="18"/>
      <c r="P76" s="18"/>
      <c r="Q76" s="18"/>
      <c r="R76" s="18"/>
      <c r="S76" s="18"/>
      <c r="T76" s="18"/>
      <c r="U76" s="18"/>
      <c r="V76" s="18"/>
      <c r="W76" s="18"/>
      <c r="X76" s="18"/>
      <c r="Y76" s="18"/>
      <c r="Z76" s="18"/>
      <c r="AA76" s="60" t="s">
        <v>12</v>
      </c>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row>
    <row r="77" spans="1:52" ht="12" customHeight="1">
      <c r="A77" s="104" t="s">
        <v>204</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8"/>
      <c r="Z77" s="18"/>
      <c r="AA77" s="3" t="s">
        <v>174</v>
      </c>
      <c r="AB77" s="104" t="s">
        <v>125</v>
      </c>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8"/>
      <c r="AZ77" s="18"/>
    </row>
    <row r="78" spans="1:52" ht="12" customHeight="1">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8"/>
      <c r="Z78" s="18"/>
      <c r="AA78" s="3" t="s">
        <v>174</v>
      </c>
      <c r="AB78" s="18" t="s">
        <v>187</v>
      </c>
      <c r="AC78" s="18"/>
      <c r="AD78" s="45"/>
      <c r="AE78" s="45"/>
      <c r="AF78" s="45"/>
      <c r="AG78" s="45"/>
      <c r="AH78" s="45"/>
      <c r="AI78" s="45"/>
      <c r="AJ78" s="45"/>
      <c r="AK78" s="45"/>
      <c r="AL78" s="45"/>
      <c r="AM78" s="45"/>
      <c r="AN78" s="45"/>
      <c r="AO78" s="45"/>
      <c r="AP78" s="45"/>
      <c r="AQ78" s="45"/>
      <c r="AR78" s="45"/>
      <c r="AS78" s="45"/>
      <c r="AT78" s="45"/>
      <c r="AU78" s="45"/>
      <c r="AV78" s="45"/>
      <c r="AW78" s="45"/>
      <c r="AX78" s="45"/>
      <c r="AY78" s="18"/>
      <c r="AZ78" s="18"/>
    </row>
    <row r="79" spans="1:52" ht="12"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2" t="s">
        <v>14</v>
      </c>
      <c r="AB79" s="20"/>
      <c r="AC79" s="18"/>
      <c r="AD79" s="18"/>
      <c r="AE79" s="18"/>
      <c r="AF79" s="18"/>
      <c r="AG79" s="18"/>
      <c r="AH79" s="18"/>
      <c r="AI79" s="18"/>
      <c r="AJ79" s="18"/>
      <c r="AK79" s="18"/>
      <c r="AL79" s="18"/>
      <c r="AM79" s="18"/>
      <c r="AN79" s="18"/>
      <c r="AO79" s="18"/>
      <c r="AP79" s="18"/>
      <c r="AQ79" s="18"/>
      <c r="AR79" s="18"/>
      <c r="AS79" s="18"/>
      <c r="AT79" s="18"/>
      <c r="AU79" s="18"/>
      <c r="AV79" s="18"/>
      <c r="AW79" s="18"/>
      <c r="AX79" s="18"/>
    </row>
    <row r="80" spans="1:52" ht="12" customHeight="1">
      <c r="A80" s="32" t="s">
        <v>102</v>
      </c>
      <c r="B80" s="18"/>
      <c r="C80" s="32" t="s">
        <v>270</v>
      </c>
      <c r="D80" s="32"/>
      <c r="E80" s="32"/>
      <c r="F80" s="32"/>
      <c r="G80" s="32"/>
      <c r="H80" s="32"/>
      <c r="I80" s="32"/>
      <c r="J80" s="32"/>
      <c r="K80" s="32"/>
      <c r="L80" s="32"/>
      <c r="M80" s="32"/>
      <c r="N80" s="32"/>
      <c r="O80" s="32"/>
      <c r="P80" s="32"/>
      <c r="Q80" s="32"/>
      <c r="R80" s="32"/>
      <c r="S80" s="32"/>
      <c r="T80" s="32"/>
      <c r="U80" s="32"/>
      <c r="V80" s="32"/>
      <c r="W80" s="32"/>
      <c r="X80" s="32"/>
      <c r="Y80" s="18"/>
      <c r="Z80" s="18"/>
      <c r="AA80" s="3" t="s">
        <v>174</v>
      </c>
      <c r="AB80" s="106" t="s">
        <v>188</v>
      </c>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row>
    <row r="81" spans="1:57" ht="12" customHeight="1">
      <c r="A81" s="13"/>
      <c r="B81" s="13"/>
      <c r="C81" s="13" t="s">
        <v>181</v>
      </c>
      <c r="D81" s="13"/>
      <c r="E81" s="13"/>
      <c r="F81" s="13"/>
      <c r="G81" s="13"/>
      <c r="H81" s="13"/>
      <c r="I81" s="13"/>
      <c r="J81" s="13"/>
      <c r="K81" s="13"/>
      <c r="L81" s="13"/>
      <c r="M81" s="13"/>
      <c r="N81" s="13"/>
      <c r="O81" s="13"/>
      <c r="P81" s="13"/>
      <c r="Q81" s="13"/>
      <c r="R81" s="13"/>
      <c r="S81" s="13"/>
      <c r="T81" s="13"/>
      <c r="U81" s="13"/>
      <c r="V81" s="13"/>
      <c r="W81" s="13"/>
      <c r="X81" s="13"/>
      <c r="Y81" s="18"/>
      <c r="Z81" s="18"/>
      <c r="AA81" s="4"/>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BA81" s="51" t="b">
        <f>IF(AZ84,0.06)</f>
        <v>0</v>
      </c>
      <c r="BB81" s="51" t="b">
        <f>IF(AZ84,0.18)</f>
        <v>0</v>
      </c>
      <c r="BC81" s="51" t="b">
        <f>IF(AZ84,0.21)</f>
        <v>0</v>
      </c>
      <c r="BD81" s="51" t="b">
        <f>IF(AZ84,0.45)</f>
        <v>0</v>
      </c>
      <c r="BE81" s="51" t="b">
        <f>IF(AZ84,0.1)</f>
        <v>0</v>
      </c>
    </row>
    <row r="82" spans="1:57" ht="12" customHeight="1">
      <c r="A82" s="13"/>
      <c r="B82" s="13"/>
      <c r="C82" s="13" t="s">
        <v>182</v>
      </c>
      <c r="D82" s="13"/>
      <c r="E82" s="13"/>
      <c r="F82" s="13"/>
      <c r="G82" s="13"/>
      <c r="H82" s="13"/>
      <c r="I82" s="13"/>
      <c r="J82" s="13"/>
      <c r="K82" s="13"/>
      <c r="L82" s="13"/>
      <c r="M82" s="13"/>
      <c r="N82" s="13"/>
      <c r="O82" s="13"/>
      <c r="P82" s="13"/>
      <c r="Q82" s="13"/>
      <c r="R82" s="13"/>
      <c r="S82" s="13"/>
      <c r="T82" s="13"/>
      <c r="U82" s="13"/>
      <c r="V82" s="13"/>
      <c r="W82" s="13"/>
      <c r="X82" s="13"/>
      <c r="Y82" s="18"/>
      <c r="Z82" s="18"/>
      <c r="AA82" s="3" t="s">
        <v>174</v>
      </c>
      <c r="AB82" s="143" t="s">
        <v>189</v>
      </c>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BA82" s="51" t="b">
        <f>IF(AZ85,0.1)</f>
        <v>0</v>
      </c>
      <c r="BB82" s="51" t="b">
        <f>IF(AZ85,0.2)</f>
        <v>0</v>
      </c>
      <c r="BC82" s="51" t="b">
        <f>IF(AZ85,0.23)</f>
        <v>0</v>
      </c>
      <c r="BD82" s="51" t="b">
        <f>IF(AZ85,0.37)</f>
        <v>0</v>
      </c>
      <c r="BE82" s="51" t="b">
        <f>IF(AZ85,0.1)</f>
        <v>0</v>
      </c>
    </row>
    <row r="83" spans="1:57" ht="12" customHeight="1">
      <c r="A83" s="13"/>
      <c r="B83" s="13"/>
      <c r="C83" s="13" t="s">
        <v>217</v>
      </c>
      <c r="D83" s="13"/>
      <c r="E83" s="13"/>
      <c r="F83" s="13"/>
      <c r="G83" s="13"/>
      <c r="H83" s="13"/>
      <c r="I83" s="13"/>
      <c r="J83" s="13"/>
      <c r="K83" s="13"/>
      <c r="L83" s="13"/>
      <c r="M83" s="13"/>
      <c r="N83" s="13"/>
      <c r="O83" s="13"/>
      <c r="P83" s="13"/>
      <c r="Q83" s="13"/>
      <c r="R83" s="13"/>
      <c r="S83" s="13"/>
      <c r="T83" s="13"/>
      <c r="U83" s="13"/>
      <c r="V83" s="13"/>
      <c r="W83" s="13"/>
      <c r="X83" s="13"/>
      <c r="Y83" s="18"/>
      <c r="Z83" s="18"/>
      <c r="AA83" s="18"/>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BA83" s="51" t="b">
        <f>IF(AZ86,0.12)</f>
        <v>0</v>
      </c>
      <c r="BB83" s="51" t="b">
        <f>IF(AZ86,0.18)</f>
        <v>0</v>
      </c>
      <c r="BC83" s="51" t="b">
        <f>IF(AZ86,0.23)</f>
        <v>0</v>
      </c>
      <c r="BD83" s="51" t="b">
        <f>IF(AZ86,0.37)</f>
        <v>0</v>
      </c>
      <c r="BE83" s="51" t="b">
        <f>IF(AZ86,0.1)</f>
        <v>0</v>
      </c>
    </row>
    <row r="84" spans="1:57" ht="12" customHeight="1">
      <c r="A84" s="13"/>
      <c r="B84" s="13"/>
      <c r="C84" s="13" t="s">
        <v>183</v>
      </c>
      <c r="D84" s="13"/>
      <c r="E84" s="13"/>
      <c r="F84" s="13"/>
      <c r="G84" s="13"/>
      <c r="H84" s="13"/>
      <c r="I84" s="13"/>
      <c r="J84" s="13"/>
      <c r="K84" s="13"/>
      <c r="L84" s="13"/>
      <c r="M84" s="13"/>
      <c r="N84" s="13"/>
      <c r="O84" s="13"/>
      <c r="P84" s="13"/>
      <c r="Q84" s="13"/>
      <c r="R84" s="13"/>
      <c r="S84" s="13"/>
      <c r="T84" s="13"/>
      <c r="U84" s="13"/>
      <c r="V84" s="13"/>
      <c r="W84" s="13"/>
      <c r="X84" s="13"/>
      <c r="Y84" s="18"/>
      <c r="Z84" s="18"/>
      <c r="AA84" s="3" t="s">
        <v>174</v>
      </c>
      <c r="AB84" s="106" t="s">
        <v>126</v>
      </c>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Z84" s="50" t="b">
        <v>0</v>
      </c>
      <c r="BA84" s="51" t="b">
        <f>IF(AZ87,0.06)</f>
        <v>0</v>
      </c>
      <c r="BB84" s="51" t="b">
        <f>IF(AZ87,0.2)</f>
        <v>0</v>
      </c>
      <c r="BC84" s="51" t="b">
        <f>IF(AZ87,0.23)</f>
        <v>0</v>
      </c>
      <c r="BD84" s="51" t="b">
        <f>IF(AZ87,0.41)</f>
        <v>0</v>
      </c>
      <c r="BE84" s="51" t="b">
        <f>IF(AZ87,0.1)</f>
        <v>0</v>
      </c>
    </row>
    <row r="85" spans="1:57" ht="12" customHeight="1">
      <c r="A85" s="32"/>
      <c r="B85" s="18"/>
      <c r="C85" s="13" t="s">
        <v>205</v>
      </c>
      <c r="D85" s="13"/>
      <c r="E85" s="13"/>
      <c r="F85" s="13"/>
      <c r="G85" s="13"/>
      <c r="H85" s="13"/>
      <c r="I85" s="13"/>
      <c r="J85" s="13"/>
      <c r="K85" s="13"/>
      <c r="L85" s="13"/>
      <c r="M85" s="13"/>
      <c r="N85" s="13"/>
      <c r="O85" s="13"/>
      <c r="P85" s="13"/>
      <c r="Q85" s="13"/>
      <c r="R85" s="13"/>
      <c r="S85" s="13"/>
      <c r="T85" s="13"/>
      <c r="U85" s="13"/>
      <c r="V85" s="13"/>
      <c r="W85" s="13"/>
      <c r="X85" s="13"/>
      <c r="Y85" s="18"/>
      <c r="Z85" s="18"/>
      <c r="AA85" s="13"/>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Z85" s="50" t="b">
        <v>0</v>
      </c>
      <c r="BA85" s="51" t="b">
        <f>IF(AZ88,0.09)</f>
        <v>0</v>
      </c>
      <c r="BB85" s="51" t="b">
        <f>IF(AZ88,0.3)</f>
        <v>0</v>
      </c>
      <c r="BC85" s="51" t="b">
        <f>IF(AZ88,0.16)</f>
        <v>0</v>
      </c>
      <c r="BD85" s="51" t="b">
        <f>IF(AZ88,0.33)</f>
        <v>0</v>
      </c>
      <c r="BE85" s="51" t="b">
        <f>IF(AZ88,0.12)</f>
        <v>0</v>
      </c>
    </row>
    <row r="86" spans="1:57" ht="12" customHeight="1">
      <c r="A86" s="32"/>
      <c r="B86" s="18"/>
      <c r="C86" s="53" t="s">
        <v>206</v>
      </c>
      <c r="D86" s="43"/>
      <c r="E86" s="31"/>
      <c r="F86" s="31"/>
      <c r="G86" s="31"/>
      <c r="H86" s="31"/>
      <c r="I86" s="31"/>
      <c r="J86" s="18"/>
      <c r="K86" s="18"/>
      <c r="L86" s="18"/>
      <c r="M86" s="18"/>
      <c r="N86" s="18"/>
      <c r="O86" s="18"/>
      <c r="P86" s="18"/>
      <c r="Q86" s="18"/>
      <c r="R86" s="18"/>
      <c r="S86" s="18"/>
      <c r="T86" s="18"/>
      <c r="U86" s="18"/>
      <c r="V86" s="18"/>
      <c r="W86" s="18"/>
      <c r="X86" s="18"/>
      <c r="Y86" s="18"/>
      <c r="Z86" s="18"/>
      <c r="AA86" s="52"/>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Z86" s="50" t="b">
        <v>0</v>
      </c>
      <c r="BA86" s="51" t="b">
        <f>IF(AZ89,0.08)</f>
        <v>0</v>
      </c>
      <c r="BB86" s="51" t="b">
        <f>IF(AZ89,0.22)</f>
        <v>0</v>
      </c>
      <c r="BC86" s="51" t="b">
        <f>IF(AZ89,0.23)</f>
        <v>0</v>
      </c>
      <c r="BD86" s="51" t="b">
        <f>IF(AZ89,0.37)</f>
        <v>0</v>
      </c>
      <c r="BE86" s="51" t="b">
        <f>IF(AZ89,0.1)</f>
        <v>0</v>
      </c>
    </row>
    <row r="87" spans="1:57" ht="12" customHeight="1">
      <c r="A87" s="18"/>
      <c r="B87" s="18"/>
      <c r="C87" s="54"/>
      <c r="D87" s="18"/>
      <c r="E87" s="18"/>
      <c r="F87" s="18"/>
      <c r="G87" s="18"/>
      <c r="H87" s="18"/>
      <c r="I87" s="18"/>
      <c r="J87" s="18"/>
      <c r="K87" s="18"/>
      <c r="L87" s="18"/>
      <c r="M87" s="18"/>
      <c r="N87" s="18"/>
      <c r="O87" s="18"/>
      <c r="P87" s="18"/>
      <c r="Q87" s="18"/>
      <c r="R87" s="137" t="s">
        <v>10</v>
      </c>
      <c r="S87" s="137"/>
      <c r="T87" s="137"/>
      <c r="U87" s="137"/>
      <c r="V87" s="137"/>
      <c r="W87" s="137"/>
      <c r="X87" s="137"/>
      <c r="Y87" s="18"/>
      <c r="Z87" s="18"/>
      <c r="AA87" s="3" t="s">
        <v>174</v>
      </c>
      <c r="AB87" s="108" t="s">
        <v>216</v>
      </c>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Z87" s="50" t="b">
        <v>0</v>
      </c>
      <c r="BA87" s="51"/>
      <c r="BB87" s="51"/>
      <c r="BC87" s="51"/>
      <c r="BD87" s="51"/>
      <c r="BE87" s="51"/>
    </row>
    <row r="88" spans="1:57" ht="12" customHeight="1">
      <c r="A88" s="18"/>
      <c r="B88" s="18"/>
      <c r="C88" s="18"/>
      <c r="D88" s="18"/>
      <c r="E88" s="18"/>
      <c r="F88" s="18"/>
      <c r="G88" s="18"/>
      <c r="H88" s="18"/>
      <c r="I88" s="18"/>
      <c r="J88" s="18"/>
      <c r="K88" s="18"/>
      <c r="L88" s="18"/>
      <c r="M88" s="18"/>
      <c r="N88" s="139" t="s">
        <v>78</v>
      </c>
      <c r="O88" s="139"/>
      <c r="P88" s="139"/>
      <c r="Q88" s="55"/>
      <c r="R88" s="139" t="s">
        <v>25</v>
      </c>
      <c r="S88" s="139"/>
      <c r="T88" s="139"/>
      <c r="U88" s="55"/>
      <c r="V88" s="139" t="s">
        <v>26</v>
      </c>
      <c r="W88" s="139"/>
      <c r="X88" s="139"/>
      <c r="Y88" s="18"/>
      <c r="Z88" s="18"/>
      <c r="AA88" s="1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Z88" s="50" t="b">
        <v>0</v>
      </c>
      <c r="BA88" s="51">
        <f>SUM(BA81:BA86)</f>
        <v>0</v>
      </c>
      <c r="BB88" s="51">
        <f>SUM(BB81:BB86)</f>
        <v>0</v>
      </c>
      <c r="BC88" s="51">
        <f>SUM(BC81:BC86)</f>
        <v>0</v>
      </c>
      <c r="BD88" s="51">
        <f>SUM(BD81:BD86)</f>
        <v>0</v>
      </c>
      <c r="BE88" s="51">
        <f>SUM(BE81:BE86)</f>
        <v>0</v>
      </c>
    </row>
    <row r="89" spans="1:57" ht="12" customHeight="1">
      <c r="A89" s="32" t="s">
        <v>103</v>
      </c>
      <c r="B89" s="45"/>
      <c r="C89" s="45"/>
      <c r="D89" s="45"/>
      <c r="E89" s="45"/>
      <c r="F89" s="45"/>
      <c r="G89" s="45"/>
      <c r="H89" s="45"/>
      <c r="I89" s="45"/>
      <c r="J89" s="45"/>
      <c r="K89" s="45"/>
      <c r="L89" s="45"/>
      <c r="M89" s="45"/>
      <c r="N89" s="45"/>
      <c r="O89" s="45"/>
      <c r="P89" s="45"/>
      <c r="Q89" s="18"/>
      <c r="R89" s="18"/>
      <c r="S89" s="18"/>
      <c r="T89" s="18"/>
      <c r="U89" s="18"/>
      <c r="V89" s="18"/>
      <c r="W89" s="18"/>
      <c r="X89" s="18"/>
      <c r="Y89" s="18"/>
      <c r="Z89" s="18"/>
      <c r="AA89" s="1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Z89" s="50" t="b">
        <v>0</v>
      </c>
    </row>
    <row r="90" spans="1:57" ht="12" customHeight="1">
      <c r="A90" s="3" t="s">
        <v>174</v>
      </c>
      <c r="B90" s="104" t="s">
        <v>11</v>
      </c>
      <c r="C90" s="104"/>
      <c r="D90" s="104"/>
      <c r="E90" s="104"/>
      <c r="F90" s="104"/>
      <c r="G90" s="104"/>
      <c r="H90" s="104"/>
      <c r="I90" s="45"/>
      <c r="J90" s="45"/>
      <c r="K90" s="45"/>
      <c r="L90" s="45"/>
      <c r="M90" s="45"/>
      <c r="N90" s="140">
        <f>BA107</f>
        <v>0</v>
      </c>
      <c r="O90" s="140"/>
      <c r="P90" s="140"/>
      <c r="Q90" s="18"/>
      <c r="R90" s="132"/>
      <c r="S90" s="132"/>
      <c r="T90" s="132"/>
      <c r="U90" s="56"/>
      <c r="V90" s="132"/>
      <c r="W90" s="132"/>
      <c r="X90" s="132"/>
      <c r="Y90" s="18"/>
      <c r="Z90" s="18"/>
      <c r="AA90" s="1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Z90" s="50"/>
      <c r="BA90" s="29">
        <f>IF(AND(BA81=0.06,BA82=0.1),0,BA81+BA82+BA83+BA84+BA85+BA86)</f>
        <v>0</v>
      </c>
      <c r="BB90" s="29">
        <f>IF(AND(BB81=0.18,BB82=0.2),0,BB81+BB82+BB83+BB84+BB85+BB86)</f>
        <v>0</v>
      </c>
      <c r="BC90" s="29">
        <f>IF(AND(BC81=0.21,BC82=0.23),0,BC81+BC82+BC83+BC84+BC85+BC86)</f>
        <v>0</v>
      </c>
      <c r="BD90" s="29">
        <f>IF(AND(BD81=0.45,BD82=0.37),0,BD81+BD82+BD83+BD84+BD85+BD86)</f>
        <v>0</v>
      </c>
      <c r="BE90" s="29">
        <f>IF(AND(BE81=0.1,BE82=0.1),0,BE81+BE82+BE83+BE84+BE85+BE86)</f>
        <v>0</v>
      </c>
    </row>
    <row r="91" spans="1:57" ht="12" customHeight="1">
      <c r="A91" s="3" t="s">
        <v>174</v>
      </c>
      <c r="B91" s="18" t="s">
        <v>20</v>
      </c>
      <c r="C91" s="45"/>
      <c r="D91" s="45"/>
      <c r="E91" s="45"/>
      <c r="F91" s="45"/>
      <c r="G91" s="45"/>
      <c r="H91" s="45"/>
      <c r="I91" s="45"/>
      <c r="J91" s="45"/>
      <c r="K91" s="57"/>
      <c r="L91" s="57"/>
      <c r="M91" s="57"/>
      <c r="Q91" s="18"/>
      <c r="R91" s="138"/>
      <c r="S91" s="138"/>
      <c r="T91" s="138"/>
      <c r="U91" s="58"/>
      <c r="V91" s="138"/>
      <c r="W91" s="138"/>
      <c r="X91" s="138"/>
      <c r="Y91" s="18"/>
      <c r="Z91" s="18"/>
      <c r="AA91" s="1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Z91" s="50"/>
      <c r="BA91" s="29">
        <f>IF(AND(BA81=0.06,BA83=0.12),0,BA81+BA82+BA83+BA84+BA85+BA86)</f>
        <v>0</v>
      </c>
      <c r="BB91" s="29">
        <f>IF(AND(BB81=0.18,BB83=0.18),0,BB81+BB82+BB83+BB84+BB85+BB86)</f>
        <v>0</v>
      </c>
      <c r="BC91" s="29">
        <f>IF(AND(BC81=0.21,BC83=0.23),0,BC81+BC82+BC83+BC84+BC85+BC86)</f>
        <v>0</v>
      </c>
      <c r="BD91" s="29">
        <f>IF(AND(BD81=0.45,BD83=0.37),0,BD81+BD82+BD83+BD84+BD85+BD86)</f>
        <v>0</v>
      </c>
      <c r="BE91" s="29">
        <f>IF(AND(BE81=0.1,BE83=0.1),0,BE81+BE82+BE83+BE84+BE85+BE86)</f>
        <v>0</v>
      </c>
    </row>
    <row r="92" spans="1:57" ht="12" customHeight="1">
      <c r="A92" s="3" t="s">
        <v>174</v>
      </c>
      <c r="B92" s="104" t="s">
        <v>51</v>
      </c>
      <c r="C92" s="104"/>
      <c r="D92" s="104"/>
      <c r="E92" s="104"/>
      <c r="F92" s="104"/>
      <c r="G92" s="104"/>
      <c r="H92" s="104"/>
      <c r="I92" s="104"/>
      <c r="J92" s="104"/>
      <c r="K92" s="104"/>
      <c r="L92" s="104"/>
      <c r="M92" s="104"/>
      <c r="N92" s="140">
        <f>BB107</f>
        <v>0</v>
      </c>
      <c r="O92" s="140"/>
      <c r="P92" s="140"/>
      <c r="Q92" s="18"/>
      <c r="R92" s="124"/>
      <c r="S92" s="124"/>
      <c r="T92" s="124"/>
      <c r="U92" s="56"/>
      <c r="V92" s="124"/>
      <c r="W92" s="124"/>
      <c r="X92" s="124"/>
      <c r="Y92" s="18"/>
      <c r="Z92" s="18"/>
      <c r="AA92" s="1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BA92" s="29">
        <f>IF(AND(BA81=0.06,BA84=0.06),0,BA81+BA82+BA83+BA84+BA85+BA86)</f>
        <v>0</v>
      </c>
      <c r="BB92" s="29">
        <f>IF(AND(BB81=0.18,BB84=0.2),0,BB81+BB82+BB83+BB84+BB85+BB86)</f>
        <v>0</v>
      </c>
      <c r="BC92" s="29">
        <f>IF(AND(BC81=0.21,BC84=0.23),0,BC81+BC82+BC83+BC84+BC85+BC86)</f>
        <v>0</v>
      </c>
      <c r="BD92" s="29">
        <f>IF(AND(BD81=0.45,BD84=0.41),0,BD81+BD82+BD83+BD84+BD85+BD86)</f>
        <v>0</v>
      </c>
      <c r="BE92" s="29">
        <f>IF(AND(BE81=0.1,BE84=0.1),0,BE81+BE82+BE83+BE84+BE85+BE86)</f>
        <v>0</v>
      </c>
    </row>
    <row r="93" spans="1:57" ht="12" customHeight="1">
      <c r="A93" s="18"/>
      <c r="B93" s="104"/>
      <c r="C93" s="104"/>
      <c r="D93" s="104"/>
      <c r="E93" s="104"/>
      <c r="F93" s="104"/>
      <c r="G93" s="104"/>
      <c r="H93" s="104"/>
      <c r="I93" s="104"/>
      <c r="J93" s="104"/>
      <c r="K93" s="104"/>
      <c r="L93" s="104"/>
      <c r="M93" s="104"/>
      <c r="N93" s="57"/>
      <c r="O93" s="57"/>
      <c r="P93" s="57"/>
      <c r="Q93" s="18"/>
      <c r="Y93" s="18"/>
      <c r="Z93" s="18"/>
      <c r="AA93" s="3" t="s">
        <v>174</v>
      </c>
      <c r="AB93" s="113" t="s">
        <v>218</v>
      </c>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BA93" s="29">
        <f>IF(AND(BA81=0.06,BA85=0.09),0,BA81+BA82+BA83+BA84+BA85+BA86)</f>
        <v>0</v>
      </c>
      <c r="BB93" s="29">
        <f>IF(AND(BB81=0.18,BB85=0.3),0,BB81+BB82+BB83+BB84+BB85+BB86)</f>
        <v>0</v>
      </c>
      <c r="BC93" s="29">
        <f>IF(AND(BC81=0.21,BC85=0.16),0,BC81+BC82+BC83+BC84+BC85+BC86)</f>
        <v>0</v>
      </c>
      <c r="BD93" s="29">
        <f>IF(AND(BD81=0.45,BD85=0.33),0,BD81+BD82+BD83+BD84+BD85+BD86)</f>
        <v>0</v>
      </c>
      <c r="BE93" s="29">
        <f>IF(AND(BE81=0.1,BE85=0.12),0,BE81+BE82+BE83+BE84+BE85+BE86)</f>
        <v>0</v>
      </c>
    </row>
    <row r="94" spans="1:57" ht="12" customHeight="1">
      <c r="A94" s="32" t="s">
        <v>12</v>
      </c>
      <c r="B94" s="18"/>
      <c r="C94" s="18"/>
      <c r="D94" s="18"/>
      <c r="E94" s="18"/>
      <c r="F94" s="18"/>
      <c r="G94" s="18"/>
      <c r="H94" s="18"/>
      <c r="I94" s="18"/>
      <c r="J94" s="18"/>
      <c r="K94" s="18"/>
      <c r="L94" s="18"/>
      <c r="M94" s="18"/>
      <c r="N94" s="36"/>
      <c r="O94" s="36"/>
      <c r="P94" s="36"/>
      <c r="Q94" s="18"/>
      <c r="R94" s="56"/>
      <c r="S94" s="56"/>
      <c r="T94" s="56"/>
      <c r="U94" s="56"/>
      <c r="V94" s="56"/>
      <c r="W94" s="56"/>
      <c r="X94" s="56"/>
      <c r="Y94" s="18"/>
      <c r="Z94" s="18"/>
      <c r="AA94" s="18"/>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BA94" s="29">
        <f>IF(AND(BA81=0.06,BA86=0.08),0,BA81+BA82+BA83+BA84+BA85+BA86)</f>
        <v>0</v>
      </c>
      <c r="BB94" s="29">
        <f>IF(AND(BB81=0.18,BB86=0.22),0,BB81+BB82+BB83+BB84+BB85+BB86)</f>
        <v>0</v>
      </c>
      <c r="BC94" s="29">
        <f>IF(AND(BC81=0.21,BC86=0.23),0,BC81+BC82+BC83+BC84+BC85+BC86)</f>
        <v>0</v>
      </c>
      <c r="BD94" s="29">
        <f>IF(AND(BD81=0.45,BD86=0.37),0,BD81+BD82+BD83+BD84+BD85+BD86)</f>
        <v>0</v>
      </c>
      <c r="BE94" s="29">
        <f>IF(AND(BE81=0.1,BE86=0.1),0,BE81+BE82+BE83+BE84+BE85+BE86)</f>
        <v>0</v>
      </c>
    </row>
    <row r="95" spans="1:57" ht="12" customHeight="1">
      <c r="A95" s="3" t="s">
        <v>174</v>
      </c>
      <c r="B95" s="104" t="s">
        <v>178</v>
      </c>
      <c r="C95" s="104"/>
      <c r="D95" s="104"/>
      <c r="E95" s="104"/>
      <c r="F95" s="104"/>
      <c r="G95" s="104"/>
      <c r="H95" s="104"/>
      <c r="I95" s="104"/>
      <c r="J95" s="104"/>
      <c r="K95" s="104"/>
      <c r="L95" s="104"/>
      <c r="M95" s="104"/>
      <c r="N95" s="59"/>
      <c r="O95" s="59"/>
      <c r="P95" s="59"/>
      <c r="Q95" s="18"/>
      <c r="R95" s="58"/>
      <c r="S95" s="58"/>
      <c r="T95" s="58"/>
      <c r="U95" s="58"/>
      <c r="V95" s="58"/>
      <c r="W95" s="58"/>
      <c r="X95" s="58"/>
      <c r="Y95" s="18"/>
      <c r="Z95" s="18"/>
      <c r="AA95" s="3" t="s">
        <v>174</v>
      </c>
      <c r="AB95" s="108" t="s">
        <v>160</v>
      </c>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BA95" s="29">
        <f>IF(AND(BA82=0.1,BA83=0.12),0,BA81+BA82+BA83+BA84+BA85+BA86)</f>
        <v>0</v>
      </c>
      <c r="BB95" s="29">
        <f>IF(AND(BB82=0.2,BB83=0.18),0,BB81+BB82+BB83+BB84+BB85+BB86)</f>
        <v>0</v>
      </c>
      <c r="BC95" s="29">
        <f>IF(AND(BC82=0.23,BC83=0.23),0,BC81+BC82+BC83+BC84+BC85+BC86)</f>
        <v>0</v>
      </c>
      <c r="BD95" s="29">
        <f>IF(AND(BD82=0.37,BD83=0.37),0,BD81+BD82+BD83+BD84+BD85+BD86)</f>
        <v>0</v>
      </c>
      <c r="BE95" s="29">
        <f>IF(AND(BE82=0.1,BE83=0.1),0,BE81+BE82+BE83+BE84+BE85+BE86)</f>
        <v>0</v>
      </c>
    </row>
    <row r="96" spans="1:57" ht="12" customHeight="1">
      <c r="A96" s="3"/>
      <c r="B96" s="104"/>
      <c r="C96" s="104"/>
      <c r="D96" s="104"/>
      <c r="E96" s="104"/>
      <c r="F96" s="104"/>
      <c r="G96" s="104"/>
      <c r="H96" s="104"/>
      <c r="I96" s="104"/>
      <c r="J96" s="104"/>
      <c r="K96" s="104"/>
      <c r="L96" s="104"/>
      <c r="M96" s="104"/>
      <c r="N96" s="131">
        <f>BC107</f>
        <v>0</v>
      </c>
      <c r="O96" s="131"/>
      <c r="P96" s="131"/>
      <c r="R96" s="132"/>
      <c r="S96" s="132"/>
      <c r="T96" s="132"/>
      <c r="U96" s="56"/>
      <c r="V96" s="132"/>
      <c r="W96" s="132"/>
      <c r="X96" s="132"/>
      <c r="Y96" s="18"/>
      <c r="Z96" s="18"/>
      <c r="AA96" s="1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BA96" s="29">
        <f>IF(AND(BA82=0.1,BA84=0.06),0,BA81+BA82+BA83+BA84+BA85+BA86)</f>
        <v>0</v>
      </c>
      <c r="BB96" s="29">
        <f>IF(AND(BB82=0.2,BB84=0.2),0,BB81+BB82+BB83+BB84+BB85+BB86)</f>
        <v>0</v>
      </c>
      <c r="BC96" s="29">
        <f>IF(AND(BC82=0.23,BC84=0.23),0,BC81+BC82+BC83+BC84+BC85+BC86)</f>
        <v>0</v>
      </c>
      <c r="BD96" s="29">
        <f>IF(AND(BD82=0.37,BD84=0.41),0,BD81+BD82+BD83+BD84+BD85+BD86)</f>
        <v>0</v>
      </c>
      <c r="BE96" s="29">
        <f>IF(AND(BE82=0.1,BE84=0.1),0,BE81+BE82+BE83+BE84+BE85+BE86)</f>
        <v>0</v>
      </c>
    </row>
    <row r="97" spans="1:57" ht="12" customHeight="1">
      <c r="A97" s="32" t="s">
        <v>13</v>
      </c>
      <c r="B97" s="18"/>
      <c r="C97" s="18"/>
      <c r="D97" s="18"/>
      <c r="E97" s="18"/>
      <c r="F97" s="18"/>
      <c r="G97" s="18"/>
      <c r="H97" s="18"/>
      <c r="I97" s="18"/>
      <c r="J97" s="18"/>
      <c r="K97" s="18"/>
      <c r="L97" s="18"/>
      <c r="M97" s="18"/>
      <c r="N97" s="36"/>
      <c r="O97" s="36"/>
      <c r="P97" s="36"/>
      <c r="Q97" s="18"/>
      <c r="R97" s="56"/>
      <c r="S97" s="56"/>
      <c r="T97" s="56"/>
      <c r="U97" s="56"/>
      <c r="V97" s="56"/>
      <c r="W97" s="56"/>
      <c r="X97" s="56"/>
      <c r="Y97" s="18"/>
      <c r="Z97" s="18"/>
      <c r="AA97" s="18"/>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BA97" s="29">
        <f>IF(AND(BA82=0.1,BA85=0.09),0,BA81+BA82+BA83+BA84+BA85+BA86)</f>
        <v>0</v>
      </c>
      <c r="BB97" s="29">
        <f>IF(AND(BB82=0.2,BB85=0.3),0,BB81+BB82+BB83+BB84+BB85+BB86)</f>
        <v>0</v>
      </c>
      <c r="BC97" s="29">
        <f>IF(AND(BC82=0.23,BC85=0.16),0,BC81+BC82+BC83+BC84+BC85+BC86)</f>
        <v>0</v>
      </c>
      <c r="BD97" s="29">
        <f>IF(AND(BD82=0.37,BD85=0.33),0,BD81+BD82+BD83+BD84+BD85+BD86)</f>
        <v>0</v>
      </c>
      <c r="BE97" s="29">
        <f>IF(AND(BE82=0.1,BE85=0.12),0,BE81+BE82+BE83+BE84+BE85+BE86)</f>
        <v>0</v>
      </c>
    </row>
    <row r="98" spans="1:57" ht="12" customHeight="1">
      <c r="A98" s="3" t="s">
        <v>174</v>
      </c>
      <c r="B98" s="18" t="s">
        <v>184</v>
      </c>
      <c r="C98" s="45"/>
      <c r="D98" s="45"/>
      <c r="E98" s="45"/>
      <c r="F98" s="45"/>
      <c r="G98" s="45"/>
      <c r="H98" s="45"/>
      <c r="I98" s="44"/>
      <c r="J98" s="45"/>
      <c r="K98" s="45"/>
      <c r="L98" s="45"/>
      <c r="M98" s="18"/>
      <c r="O98" s="57"/>
      <c r="P98" s="57"/>
      <c r="Q98" s="18"/>
      <c r="R98" s="58"/>
      <c r="S98" s="58"/>
      <c r="T98" s="58"/>
      <c r="U98" s="58"/>
      <c r="V98" s="58"/>
      <c r="W98" s="58"/>
      <c r="X98" s="58"/>
      <c r="Y98" s="33"/>
      <c r="Z98" s="18"/>
      <c r="AA98" s="32" t="s">
        <v>208</v>
      </c>
      <c r="AB98" s="18"/>
      <c r="AC98" s="32" t="s">
        <v>107</v>
      </c>
      <c r="AD98" s="13"/>
      <c r="AE98" s="13"/>
      <c r="AF98" s="13"/>
      <c r="AG98" s="13"/>
      <c r="AH98" s="13"/>
      <c r="AI98" s="13"/>
      <c r="AJ98" s="13"/>
      <c r="AK98" s="13"/>
      <c r="AL98" s="13"/>
      <c r="AM98" s="13"/>
      <c r="AN98" s="13"/>
      <c r="AO98" s="13"/>
      <c r="AP98" s="13"/>
      <c r="AQ98" s="13"/>
      <c r="AR98" s="13"/>
      <c r="AS98" s="13"/>
      <c r="AT98" s="13"/>
      <c r="AU98" s="13"/>
      <c r="AV98" s="13"/>
      <c r="AW98" s="13"/>
      <c r="AX98" s="13"/>
      <c r="BA98" s="29">
        <f>IF(AND(BA82=0.1,BA86=0.08),0,BA81+BA82+BA83+BA84+BA85+BA86)</f>
        <v>0</v>
      </c>
      <c r="BB98" s="29">
        <f>IF(AND(BB82=0.2,BB86=0.22),0,BB81+BB82+BB83+BB84+BB85+BB86)</f>
        <v>0</v>
      </c>
      <c r="BC98" s="29">
        <f>IF(AND(BC82=0.23,BC86=0.23),0,BC81+BC82+BC83+BC84+BC85+BC86)</f>
        <v>0</v>
      </c>
      <c r="BD98" s="29">
        <f>IF(AND(BD82=0.37,BD86=0.37),0,BD81+BD82+BD83+BD84+BD85+BD86)</f>
        <v>0</v>
      </c>
      <c r="BE98" s="29">
        <f>IF(AND(BE82=0.1,BE86=0.1),0,BE81+BE82+BE83+BE84+BE85+BE86)</f>
        <v>0</v>
      </c>
    </row>
    <row r="99" spans="1:57" ht="12" customHeight="1">
      <c r="A99" s="3" t="s">
        <v>174</v>
      </c>
      <c r="B99" s="18" t="s">
        <v>185</v>
      </c>
      <c r="C99" s="45"/>
      <c r="D99" s="45"/>
      <c r="E99" s="45"/>
      <c r="F99" s="45"/>
      <c r="G99" s="45"/>
      <c r="H99" s="45"/>
      <c r="I99" s="45"/>
      <c r="J99" s="45"/>
      <c r="K99" s="45"/>
      <c r="L99" s="45"/>
      <c r="M99" s="45"/>
      <c r="N99" s="140">
        <f>BD107</f>
        <v>0</v>
      </c>
      <c r="O99" s="140"/>
      <c r="P99" s="140"/>
      <c r="Q99" s="18"/>
      <c r="R99" s="132"/>
      <c r="S99" s="132"/>
      <c r="T99" s="132"/>
      <c r="U99" s="56"/>
      <c r="V99" s="132"/>
      <c r="W99" s="132"/>
      <c r="X99" s="132"/>
      <c r="Y99" s="18"/>
      <c r="Z99" s="18"/>
      <c r="AA99" s="94"/>
      <c r="AB99" s="94"/>
      <c r="AC99" s="106" t="s">
        <v>277</v>
      </c>
      <c r="AD99" s="113"/>
      <c r="AE99" s="113"/>
      <c r="AF99" s="113"/>
      <c r="AG99" s="113"/>
      <c r="AH99" s="113"/>
      <c r="AI99" s="113"/>
      <c r="AJ99" s="113"/>
      <c r="AK99" s="113"/>
      <c r="AL99" s="113"/>
      <c r="AM99" s="113"/>
      <c r="AN99" s="113"/>
      <c r="AO99" s="113"/>
      <c r="AP99" s="113"/>
      <c r="AQ99" s="113"/>
      <c r="AR99" s="113"/>
      <c r="AS99" s="113"/>
      <c r="AT99" s="113"/>
      <c r="AU99" s="113"/>
      <c r="AV99" s="113"/>
      <c r="AW99" s="113"/>
      <c r="AX99" s="113"/>
      <c r="BA99" s="29">
        <f>IF(AND(BA83=0.12,BA84=0.06),0,BA81+BA82+BA83+BA84+BA85+BA86)</f>
        <v>0</v>
      </c>
      <c r="BB99" s="29">
        <f>IF(AND(BB83=0.18,BB84=0.2),0,BB81+BB82+BB83+BB84+BB85+BB86)</f>
        <v>0</v>
      </c>
      <c r="BC99" s="29">
        <f>IF(AND(BC83=0.23,BC84=0.23),0,BC81+BC82+BC83+BC84+BC85+BC86)</f>
        <v>0</v>
      </c>
      <c r="BD99" s="29">
        <f>IF(AND(BD83=0.37,BD84=0.41),0,BD81+BD82+BD83+BD84+BD85+BD86)</f>
        <v>0</v>
      </c>
      <c r="BE99" s="29">
        <f>IF(AND(BE83=0.1,BE84=0.1),0,BE81+BE82+BE83+BE84+BE85+BE86)</f>
        <v>0</v>
      </c>
    </row>
    <row r="100" spans="1:57" ht="12" customHeight="1">
      <c r="A100" s="3" t="s">
        <v>174</v>
      </c>
      <c r="B100" s="104" t="s">
        <v>14</v>
      </c>
      <c r="C100" s="104"/>
      <c r="D100" s="104"/>
      <c r="E100" s="104"/>
      <c r="F100" s="104"/>
      <c r="G100" s="104"/>
      <c r="H100" s="104"/>
      <c r="I100" s="104"/>
      <c r="J100" s="104"/>
      <c r="K100" s="104"/>
      <c r="L100" s="104"/>
      <c r="M100" s="104"/>
      <c r="Q100" s="18"/>
      <c r="Y100" s="18"/>
      <c r="Z100" s="18"/>
      <c r="AA100" s="94"/>
      <c r="AB100" s="94"/>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BA100" s="29">
        <f>IF(AND(BA83=0.12,BA85=0.09),0,BA81+BA82+BA83+BA84+BA85+BA86)</f>
        <v>0</v>
      </c>
      <c r="BB100" s="29">
        <f>IF(AND(BB83=0.18,BB85=0.3),0,BB81+BB82+BB83+BB84+BB85+BB86)</f>
        <v>0</v>
      </c>
      <c r="BC100" s="29">
        <f>IF(AND(BC83=0.23,BC85=0.16),0,BC81+BC82+BC83+BC84+BC85+BC86)</f>
        <v>0</v>
      </c>
      <c r="BD100" s="29">
        <f>IF(AND(BD83=0.37,BD85=0.33),0,BD81+BD82+BD83+BD84+BD85+BD86)</f>
        <v>0</v>
      </c>
      <c r="BE100" s="29">
        <f>IF(AND(BE83=0.1,BE85=0.12),0,BE81+BE82+BE83+BE84+BE85+BE86)</f>
        <v>0</v>
      </c>
    </row>
    <row r="101" spans="1:57" ht="12" customHeight="1">
      <c r="B101" s="104"/>
      <c r="C101" s="104"/>
      <c r="D101" s="104"/>
      <c r="E101" s="104"/>
      <c r="F101" s="104"/>
      <c r="G101" s="104"/>
      <c r="H101" s="104"/>
      <c r="I101" s="104"/>
      <c r="J101" s="104"/>
      <c r="K101" s="104"/>
      <c r="L101" s="104"/>
      <c r="M101" s="104"/>
      <c r="N101" s="140">
        <f>BE107</f>
        <v>0</v>
      </c>
      <c r="O101" s="140"/>
      <c r="P101" s="140"/>
      <c r="Q101" s="18"/>
      <c r="R101" s="132"/>
      <c r="S101" s="132"/>
      <c r="T101" s="132"/>
      <c r="U101" s="58"/>
      <c r="V101" s="132"/>
      <c r="W101" s="132"/>
      <c r="X101" s="132"/>
      <c r="Y101" s="18"/>
      <c r="Z101" s="18"/>
      <c r="AA101" s="18"/>
      <c r="AB101" s="18"/>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BA101" s="29">
        <f>IF(AND(BA83=0.12,BA86=0.08),0,BA81+BA82+BA83+BA84+BA85+BA86)</f>
        <v>0</v>
      </c>
      <c r="BB101" s="29">
        <f>IF(AND(BB83=0.18,BB86=0.22),0,BB81+BB82+BB83+BB84+BB85+BB86)</f>
        <v>0</v>
      </c>
      <c r="BC101" s="29">
        <f>IF(AND(BC83=0.23,BC86=0.23),0,BC81+BC82+BC83+BC84+BC85+BC86)</f>
        <v>0</v>
      </c>
      <c r="BD101" s="29">
        <f>IF(AND(BD83=0.37,BD86=0.37),0,BD81+BD82+BD83+BD84+BD85+BD86)</f>
        <v>0</v>
      </c>
      <c r="BE101" s="29">
        <f>IF(AND(BE83=0.1,BE86=0.1),0,BE81+BE82+BE83+BE84+BE85+BE86)</f>
        <v>0</v>
      </c>
    </row>
    <row r="102" spans="1:57" ht="12" customHeight="1">
      <c r="A102" s="60"/>
      <c r="B102" s="18"/>
      <c r="C102" s="18"/>
      <c r="D102" s="18"/>
      <c r="E102" s="18"/>
      <c r="F102" s="18"/>
      <c r="G102" s="18"/>
      <c r="H102" s="18"/>
      <c r="I102" s="18"/>
      <c r="J102" s="18"/>
      <c r="K102" s="18"/>
      <c r="L102" s="18"/>
      <c r="M102" s="18"/>
      <c r="N102" s="59"/>
      <c r="O102" s="59"/>
      <c r="P102" s="59"/>
      <c r="Q102" s="18"/>
      <c r="R102" s="56"/>
      <c r="S102" s="56"/>
      <c r="T102" s="56"/>
      <c r="U102" s="56"/>
      <c r="V102" s="56"/>
      <c r="W102" s="56"/>
      <c r="X102" s="56"/>
      <c r="Y102" s="18"/>
      <c r="Z102" s="18"/>
      <c r="AA102" s="18"/>
      <c r="AB102" s="18"/>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BA102" s="29">
        <f>IF(AND(BA84=0.06,BA85=0.09),0,BA81+BA82+BA83+BA84+BA85+BA86)</f>
        <v>0</v>
      </c>
      <c r="BB102" s="29">
        <f>IF(AND(BB84=0.2,BB85=0.3),0,BB81+BB82+BB83+BB84+BB85+BB86)</f>
        <v>0</v>
      </c>
      <c r="BC102" s="29">
        <f>IF(AND(BC84=0.23,BC85=0.16),0,BC81+BC82+BC83+BC84+BC85+BC86)</f>
        <v>0</v>
      </c>
      <c r="BD102" s="29">
        <f>IF(AND(BD84=0.41,BD85=0.33),0,BD81+BD82+BD83+BD84+BD85+BD86)</f>
        <v>0</v>
      </c>
      <c r="BE102" s="29">
        <f>IF(AND(BE84=0.1,BE85=0.12),0,BE81+BE82+BE83+BE84+BE85+BE86)</f>
        <v>0</v>
      </c>
    </row>
    <row r="103" spans="1:57" ht="12" customHeight="1">
      <c r="A103" s="18" t="s">
        <v>15</v>
      </c>
      <c r="B103" s="18"/>
      <c r="C103" s="18"/>
      <c r="D103" s="18"/>
      <c r="E103" s="18"/>
      <c r="F103" s="18"/>
      <c r="G103" s="18"/>
      <c r="H103" s="18"/>
      <c r="I103" s="18"/>
      <c r="J103" s="18"/>
      <c r="K103" s="18"/>
      <c r="L103" s="18"/>
      <c r="M103" s="61"/>
      <c r="N103" s="61"/>
      <c r="O103" s="117" t="s">
        <v>9</v>
      </c>
      <c r="P103" s="117"/>
      <c r="Q103" s="18"/>
      <c r="R103" s="116">
        <f>SUM(R90:T101)</f>
        <v>0</v>
      </c>
      <c r="S103" s="116"/>
      <c r="T103" s="116"/>
      <c r="U103" s="62"/>
      <c r="V103" s="62"/>
      <c r="W103" s="62"/>
      <c r="X103" s="62"/>
      <c r="Y103" s="18"/>
      <c r="Z103" s="18"/>
      <c r="AA103" s="18"/>
      <c r="AB103" s="18"/>
      <c r="AC103" s="18" t="s">
        <v>276</v>
      </c>
      <c r="AD103" s="18"/>
      <c r="AE103" s="18"/>
      <c r="AF103" s="18"/>
      <c r="AG103" s="18"/>
      <c r="AH103" s="18"/>
      <c r="AI103" s="18"/>
      <c r="AJ103" s="18"/>
      <c r="AK103" s="18"/>
      <c r="AL103" s="18"/>
      <c r="AM103" s="18"/>
      <c r="AN103" s="18"/>
      <c r="AO103" s="18"/>
      <c r="AP103" s="18"/>
      <c r="AQ103" s="18"/>
      <c r="AR103" s="18"/>
      <c r="AS103" s="18"/>
      <c r="AT103" s="18"/>
      <c r="AU103" s="18"/>
      <c r="AV103" s="18"/>
      <c r="AW103" s="18"/>
      <c r="AX103" s="18"/>
      <c r="BA103" s="29">
        <f>IF(AND(BA84=0.06,BA86=0.08),0,BA81+BA82+BA83+BA84+BA85+BA86)</f>
        <v>0</v>
      </c>
      <c r="BB103" s="29">
        <f>IF(AND(BB84=0.2,BB86=0.22),0,BB81+BB82+BB83+BB84+BB85+BB86)</f>
        <v>0</v>
      </c>
      <c r="BC103" s="29">
        <f>IF(AND(BC84=0.23,BC86=0.23),0,BC81+BC82+BC83+BC84+BC85+BC86)</f>
        <v>0</v>
      </c>
      <c r="BD103" s="29">
        <f>IF(AND(BD84=0.41,BD86=0.37),0,BD81+BD82+BD83+BD84+BD85+BD86)</f>
        <v>0</v>
      </c>
      <c r="BE103" s="29">
        <f>IF(AND(BE84=0.1,BE86=0.1),0,BE81+BE82+BE83+BE84+BE85+BE86)</f>
        <v>0</v>
      </c>
    </row>
    <row r="104" spans="1:57" ht="12" customHeight="1">
      <c r="A104" s="18" t="s">
        <v>123</v>
      </c>
      <c r="B104" s="18"/>
      <c r="C104" s="18"/>
      <c r="D104" s="18"/>
      <c r="E104" s="18"/>
      <c r="F104" s="18"/>
      <c r="G104" s="18"/>
      <c r="H104" s="18"/>
      <c r="I104" s="18"/>
      <c r="J104" s="18"/>
      <c r="K104" s="18"/>
      <c r="L104" s="18"/>
      <c r="M104" s="61"/>
      <c r="N104" s="61"/>
      <c r="O104" s="117" t="s">
        <v>9</v>
      </c>
      <c r="P104" s="117"/>
      <c r="Q104" s="18"/>
      <c r="R104" s="62"/>
      <c r="S104" s="62"/>
      <c r="T104" s="62"/>
      <c r="U104" s="62"/>
      <c r="V104" s="116">
        <f>SUM(V90:X101)</f>
        <v>0</v>
      </c>
      <c r="W104" s="116"/>
      <c r="X104" s="116"/>
      <c r="Y104" s="18"/>
      <c r="Z104" s="18"/>
      <c r="AA104" s="6" t="s">
        <v>104</v>
      </c>
      <c r="AB104" s="13"/>
      <c r="AC104" s="13"/>
      <c r="AD104" s="13"/>
      <c r="AE104" s="13"/>
      <c r="AF104" s="13"/>
      <c r="AG104" s="13"/>
      <c r="AH104" s="13"/>
      <c r="AI104" s="13"/>
      <c r="AJ104" s="13"/>
      <c r="AK104" s="13"/>
      <c r="AL104" s="13"/>
      <c r="AM104" s="13"/>
      <c r="AN104" s="13"/>
      <c r="AO104" s="13"/>
      <c r="AP104" s="13"/>
      <c r="AQ104" s="13"/>
      <c r="AR104" s="13"/>
      <c r="AS104" s="13"/>
      <c r="AT104" s="137"/>
      <c r="AU104" s="137"/>
      <c r="AV104" s="18"/>
      <c r="AW104" s="137"/>
      <c r="AX104" s="137"/>
      <c r="BA104" s="29">
        <f>IF(AND(BA85=0.09,BA86=0.08),0,BA81+BA82+BA83+BA84+BA85+BA86)</f>
        <v>0</v>
      </c>
      <c r="BB104" s="29">
        <f>IF(AND(BB85=0.3,BB86=0.22),0,BB81+BB82+BB83+BB84+BB85+BB86)</f>
        <v>0</v>
      </c>
      <c r="BC104" s="29">
        <f>IF(AND(BC85=0.16,BC86=0.23),0,BC81+BC82+BC83+BC84+BC85+BC86)</f>
        <v>0</v>
      </c>
      <c r="BD104" s="29">
        <f>IF(AND(BD85=0.33,BD86=0.37),0,BD81+BD82+BD83+BD84+BD85+BD86)</f>
        <v>0</v>
      </c>
      <c r="BE104" s="29">
        <f>IF(AND(BE85=0.12,BE86=0.1),0,BE81+BE82+BE83+BE84+BE85+BE86)</f>
        <v>0</v>
      </c>
    </row>
    <row r="105" spans="1:57" ht="12" customHeight="1">
      <c r="A105" s="18" t="s">
        <v>105</v>
      </c>
      <c r="B105" s="18"/>
      <c r="C105" s="18"/>
      <c r="D105" s="18"/>
      <c r="E105" s="18"/>
      <c r="F105" s="18"/>
      <c r="G105" s="18"/>
      <c r="H105" s="18"/>
      <c r="I105" s="18"/>
      <c r="J105" s="18"/>
      <c r="K105" s="18"/>
      <c r="L105" s="18"/>
      <c r="M105" s="192">
        <f>SUM(N90:P101)</f>
        <v>0</v>
      </c>
      <c r="N105" s="117"/>
      <c r="O105" s="117"/>
      <c r="P105" s="117"/>
      <c r="Q105" s="18"/>
      <c r="R105" s="116">
        <f>SUM(R103,V104)</f>
        <v>0</v>
      </c>
      <c r="S105" s="116"/>
      <c r="T105" s="116"/>
      <c r="U105" s="116"/>
      <c r="V105" s="116"/>
      <c r="W105" s="116"/>
      <c r="X105" s="116"/>
      <c r="Y105" s="18"/>
      <c r="Z105" s="18"/>
      <c r="AA105" s="3" t="s">
        <v>174</v>
      </c>
      <c r="AB105" s="191" t="s">
        <v>193</v>
      </c>
      <c r="AC105" s="191"/>
      <c r="AD105" s="191"/>
      <c r="AE105" s="191"/>
      <c r="AF105" s="191"/>
      <c r="AG105" s="191"/>
      <c r="AH105" s="191"/>
      <c r="AI105" s="191"/>
      <c r="AJ105" s="191"/>
      <c r="AK105" s="191"/>
      <c r="AL105" s="191"/>
      <c r="AM105" s="191"/>
      <c r="AN105" s="191"/>
      <c r="AO105" s="191"/>
      <c r="AP105" s="191"/>
      <c r="AQ105" s="191"/>
      <c r="AR105" s="191"/>
      <c r="AS105" s="13"/>
      <c r="AT105" s="13"/>
      <c r="AU105" s="13"/>
      <c r="AV105" s="13"/>
      <c r="AW105" s="13"/>
      <c r="AX105" s="13"/>
      <c r="BA105" s="29" t="b">
        <f>AND(BA90=BA91,BA91=BA92,BA92=BA93,BA93=BA94,BA94=BA95,BA95=BA96,BA96=BA97,BA97=BA98,BA98=BA99,BA99=BA100,BA100=BA101,BA101=BA102,BA102=BA103,BA103=BA104)</f>
        <v>1</v>
      </c>
      <c r="BB105" s="29" t="b">
        <f>AND(BB90=BB91,BB91=BB92,BB92=BB93,BB93=BB94,BB94=BB95,BB95=BB96,BB96=BB97,BB97=BB98,BB98=BB99,BB99=BB100,BB100=BB101,BB101=BB102,BB102=BB103,BB103=BB104)</f>
        <v>1</v>
      </c>
      <c r="BC105" s="29" t="b">
        <f>AND(BC90=BC91,BC91=BC92,BC92=BC93,BC93=BC94,BC94=BC95,BC95=BC96,BC96=BC97,BC97=BC98,BC98=BC99,BC99=BC100,BC100=BC101,BC101=BC102,BC102=BC103,BC103=BC104)</f>
        <v>1</v>
      </c>
      <c r="BD105" s="29" t="b">
        <f>AND(BD90=BD91,BD91=BD92,BD92=BD93,BD93=BD94,BD94=BD95,BD95=BD96,BD96=BD97,BD97=BD98,BD98=BD99,BD99=BD100,BD100=BD101,BD101=BD102,BD102=BD103,BD103=BD104)</f>
        <v>1</v>
      </c>
      <c r="BE105" s="29" t="b">
        <f>AND(BE90=BE91,BE91=BE92,BE92=BE93,BE93=BE94,BE94=BE95,BE95=BE96,BE96=BE97,BE97=BE98,BE98=BE99,BE99=BE100,BE100=BE101,BE101=BE102,BE102=BE103,BE103=BE104)</f>
        <v>1</v>
      </c>
    </row>
    <row r="106" spans="1:57" ht="12" customHeight="1">
      <c r="A106" s="3"/>
      <c r="B106" s="45"/>
      <c r="C106" s="45"/>
      <c r="D106" s="45"/>
      <c r="E106" s="45"/>
      <c r="F106" s="45"/>
      <c r="G106" s="45"/>
      <c r="H106" s="45"/>
      <c r="I106" s="45"/>
      <c r="J106" s="45"/>
      <c r="K106" s="45"/>
      <c r="L106" s="45"/>
      <c r="M106" s="18"/>
      <c r="N106" s="59"/>
      <c r="O106" s="59"/>
      <c r="P106" s="59"/>
      <c r="Q106" s="18"/>
      <c r="R106" s="33"/>
      <c r="S106" s="33"/>
      <c r="T106" s="33"/>
      <c r="U106" s="33"/>
      <c r="V106" s="33"/>
      <c r="W106" s="33"/>
      <c r="X106" s="33"/>
      <c r="Y106" s="18"/>
      <c r="Z106" s="18"/>
      <c r="AA106" s="3"/>
      <c r="AB106" s="191"/>
      <c r="AC106" s="191"/>
      <c r="AD106" s="191"/>
      <c r="AE106" s="191"/>
      <c r="AF106" s="191"/>
      <c r="AG106" s="191"/>
      <c r="AH106" s="191"/>
      <c r="AI106" s="191"/>
      <c r="AJ106" s="191"/>
      <c r="AK106" s="191"/>
      <c r="AL106" s="191"/>
      <c r="AM106" s="191"/>
      <c r="AN106" s="191"/>
      <c r="AO106" s="191"/>
      <c r="AP106" s="191"/>
      <c r="AQ106" s="191"/>
      <c r="AR106" s="191"/>
      <c r="AS106" s="13"/>
      <c r="AT106" s="13"/>
      <c r="AU106" s="13"/>
      <c r="AV106" s="13"/>
      <c r="AW106" s="13"/>
      <c r="AX106" s="13"/>
      <c r="BA106" s="29">
        <f>IF(BA105,BA88,0)</f>
        <v>0</v>
      </c>
      <c r="BB106" s="29">
        <f>IF(BB105,BB88,0)</f>
        <v>0</v>
      </c>
      <c r="BC106" s="29">
        <f>IF(BC105,BC88,0)</f>
        <v>0</v>
      </c>
      <c r="BD106" s="29">
        <f>IF(BD105,BD88,0)</f>
        <v>0</v>
      </c>
      <c r="BE106" s="29">
        <f>IF(BE105,BE88,0)</f>
        <v>0</v>
      </c>
    </row>
    <row r="107" spans="1:57" ht="12" customHeight="1">
      <c r="A107" s="32" t="s">
        <v>213</v>
      </c>
      <c r="B107" s="18"/>
      <c r="C107" s="32" t="s">
        <v>106</v>
      </c>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52" t="s">
        <v>231</v>
      </c>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BA107" s="29">
        <f>IF(BA106&lt;0.5,BA106,0)</f>
        <v>0</v>
      </c>
      <c r="BB107" s="29">
        <f>IF(BB106&lt;0.5,BB106,0)</f>
        <v>0</v>
      </c>
      <c r="BC107" s="29">
        <f>IF(BC106&lt;0.5,BC106,0)</f>
        <v>0</v>
      </c>
      <c r="BD107" s="29">
        <f>IF(BD106&lt;0.5,BD106,0)</f>
        <v>0</v>
      </c>
      <c r="BE107" s="29">
        <f>IF(BE106&lt;0.5,BE106,0)</f>
        <v>0</v>
      </c>
    </row>
    <row r="108" spans="1:57" ht="12" customHeight="1">
      <c r="A108" s="108" t="s">
        <v>289</v>
      </c>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23"/>
      <c r="Y108" s="123"/>
      <c r="Z108" s="18"/>
      <c r="AA108" s="3" t="s">
        <v>174</v>
      </c>
      <c r="AB108" s="120" t="s">
        <v>232</v>
      </c>
      <c r="AC108" s="120"/>
      <c r="AD108" s="120"/>
      <c r="AE108" s="120"/>
      <c r="AF108" s="120"/>
      <c r="AG108" s="120"/>
      <c r="AH108" s="120"/>
      <c r="AI108" s="120"/>
      <c r="AJ108" s="120"/>
      <c r="AK108" s="120"/>
      <c r="AL108" s="120"/>
      <c r="AM108" s="120"/>
      <c r="AN108" s="120"/>
      <c r="AO108" s="120"/>
      <c r="AP108" s="120"/>
      <c r="AQ108" s="120"/>
      <c r="AR108" s="120"/>
      <c r="AS108" s="120"/>
      <c r="AT108" s="1"/>
      <c r="AU108" s="1"/>
      <c r="AV108" s="1"/>
      <c r="AW108" s="1"/>
      <c r="AX108" s="1"/>
    </row>
    <row r="109" spans="1:57" ht="12" customHeight="1">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23"/>
      <c r="Y109" s="123"/>
      <c r="Z109" s="18"/>
      <c r="AA109" s="1"/>
      <c r="AB109" s="120"/>
      <c r="AC109" s="120"/>
      <c r="AD109" s="120"/>
      <c r="AE109" s="120"/>
      <c r="AF109" s="120"/>
      <c r="AG109" s="120"/>
      <c r="AH109" s="120"/>
      <c r="AI109" s="120"/>
      <c r="AJ109" s="120"/>
      <c r="AK109" s="120"/>
      <c r="AL109" s="120"/>
      <c r="AM109" s="120"/>
      <c r="AN109" s="120"/>
      <c r="AO109" s="120"/>
      <c r="AP109" s="120"/>
      <c r="AQ109" s="120"/>
      <c r="AR109" s="120"/>
      <c r="AS109" s="120"/>
      <c r="AT109" s="13"/>
      <c r="AU109" s="13"/>
      <c r="AV109" s="13"/>
      <c r="AW109" s="13"/>
      <c r="AX109" s="13"/>
    </row>
    <row r="110" spans="1:57" ht="12" customHeight="1">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23"/>
      <c r="Y110" s="123"/>
      <c r="Z110" s="18"/>
      <c r="AA110" s="1"/>
      <c r="AB110" s="120"/>
      <c r="AC110" s="120"/>
      <c r="AD110" s="120"/>
      <c r="AE110" s="120"/>
      <c r="AF110" s="120"/>
      <c r="AG110" s="120"/>
      <c r="AH110" s="120"/>
      <c r="AI110" s="120"/>
      <c r="AJ110" s="120"/>
      <c r="AK110" s="120"/>
      <c r="AL110" s="120"/>
      <c r="AM110" s="120"/>
      <c r="AN110" s="120"/>
      <c r="AO110" s="120"/>
      <c r="AP110" s="120"/>
      <c r="AQ110" s="120"/>
      <c r="AR110" s="120"/>
      <c r="AS110" s="120"/>
      <c r="AT110" s="13"/>
      <c r="AU110" s="13"/>
      <c r="AV110" s="13"/>
      <c r="AW110" s="13"/>
      <c r="AX110" s="13"/>
    </row>
    <row r="111" spans="1:57" ht="12" customHeight="1">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23"/>
      <c r="Y111" s="123"/>
      <c r="Z111" s="18"/>
      <c r="AA111" s="1"/>
      <c r="AB111" s="121"/>
      <c r="AC111" s="121"/>
      <c r="AD111" s="121"/>
      <c r="AE111" s="121"/>
      <c r="AF111" s="121"/>
      <c r="AG111" s="121"/>
      <c r="AH111" s="121"/>
      <c r="AI111" s="121"/>
      <c r="AJ111" s="121"/>
      <c r="AK111" s="121"/>
      <c r="AL111" s="121"/>
      <c r="AM111" s="121"/>
      <c r="AN111" s="121"/>
      <c r="AO111" s="121"/>
      <c r="AP111" s="121"/>
      <c r="AQ111" s="121"/>
      <c r="AR111" s="121"/>
      <c r="AS111" s="121"/>
      <c r="AT111" s="1"/>
      <c r="AU111" s="1"/>
      <c r="AV111" s="1"/>
      <c r="AW111" s="1"/>
      <c r="AX111" s="1"/>
    </row>
    <row r="112" spans="1:57" ht="12" customHeight="1">
      <c r="A112" s="24" t="s">
        <v>226</v>
      </c>
      <c r="Y112" s="13"/>
      <c r="Z112" s="13"/>
      <c r="AA112" s="3" t="s">
        <v>174</v>
      </c>
      <c r="AB112" s="120" t="s">
        <v>233</v>
      </c>
      <c r="AC112" s="121"/>
      <c r="AD112" s="121"/>
      <c r="AE112" s="121"/>
      <c r="AF112" s="121"/>
      <c r="AG112" s="121"/>
      <c r="AH112" s="121"/>
      <c r="AI112" s="121"/>
      <c r="AJ112" s="121"/>
      <c r="AK112" s="121"/>
      <c r="AL112" s="121"/>
      <c r="AM112" s="121"/>
      <c r="AN112" s="121"/>
      <c r="AO112" s="121"/>
      <c r="AP112" s="121"/>
      <c r="AQ112" s="121"/>
      <c r="AR112" s="121"/>
      <c r="AS112" s="121"/>
      <c r="AT112" s="1"/>
      <c r="AU112" s="1"/>
      <c r="AV112" s="1"/>
      <c r="AW112" s="1"/>
      <c r="AX112" s="1"/>
    </row>
    <row r="113" spans="1:50" ht="12" customHeight="1">
      <c r="A113" s="3" t="s">
        <v>174</v>
      </c>
      <c r="B113" s="120" t="s">
        <v>227</v>
      </c>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48"/>
      <c r="AB113" s="121"/>
      <c r="AC113" s="121"/>
      <c r="AD113" s="121"/>
      <c r="AE113" s="121"/>
      <c r="AF113" s="121"/>
      <c r="AG113" s="121"/>
      <c r="AH113" s="121"/>
      <c r="AI113" s="121"/>
      <c r="AJ113" s="121"/>
      <c r="AK113" s="121"/>
      <c r="AL113" s="121"/>
      <c r="AM113" s="121"/>
      <c r="AN113" s="121"/>
      <c r="AO113" s="121"/>
      <c r="AP113" s="121"/>
      <c r="AQ113" s="121"/>
      <c r="AR113" s="121"/>
      <c r="AS113" s="121"/>
      <c r="AT113" s="1"/>
      <c r="AU113" s="1"/>
      <c r="AV113" s="1"/>
      <c r="AW113" s="1"/>
      <c r="AX113" s="1"/>
    </row>
    <row r="114" spans="1:50" ht="12" customHeight="1">
      <c r="A114" s="3" t="s">
        <v>174</v>
      </c>
      <c r="B114" s="120" t="s">
        <v>228</v>
      </c>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
      <c r="AB114" s="121"/>
      <c r="AC114" s="121"/>
      <c r="AD114" s="121"/>
      <c r="AE114" s="121"/>
      <c r="AF114" s="121"/>
      <c r="AG114" s="121"/>
      <c r="AH114" s="121"/>
      <c r="AI114" s="121"/>
      <c r="AJ114" s="121"/>
      <c r="AK114" s="121"/>
      <c r="AL114" s="121"/>
      <c r="AM114" s="121"/>
      <c r="AN114" s="121"/>
      <c r="AO114" s="121"/>
      <c r="AP114" s="121"/>
      <c r="AQ114" s="121"/>
      <c r="AR114" s="121"/>
      <c r="AS114" s="121"/>
      <c r="AT114" s="13"/>
      <c r="AU114" s="13"/>
      <c r="AV114" s="13"/>
      <c r="AW114" s="13"/>
      <c r="AX114" s="13"/>
    </row>
    <row r="115" spans="1:50" ht="12" customHeight="1">
      <c r="A115" s="3" t="s">
        <v>174</v>
      </c>
      <c r="B115" s="120" t="s">
        <v>229</v>
      </c>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3"/>
      <c r="AB115" s="121"/>
      <c r="AC115" s="121"/>
      <c r="AD115" s="121"/>
      <c r="AE115" s="121"/>
      <c r="AF115" s="121"/>
      <c r="AG115" s="121"/>
      <c r="AH115" s="121"/>
      <c r="AI115" s="121"/>
      <c r="AJ115" s="121"/>
      <c r="AK115" s="121"/>
      <c r="AL115" s="121"/>
      <c r="AM115" s="121"/>
      <c r="AN115" s="121"/>
      <c r="AO115" s="121"/>
      <c r="AP115" s="121"/>
      <c r="AQ115" s="121"/>
      <c r="AR115" s="121"/>
      <c r="AS115" s="121"/>
      <c r="AT115" s="13"/>
      <c r="AU115" s="13"/>
      <c r="AV115" s="13"/>
      <c r="AW115" s="13"/>
      <c r="AX115" s="13"/>
    </row>
    <row r="116" spans="1:50" ht="12" customHeight="1">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
      <c r="AB116" s="121"/>
      <c r="AC116" s="121"/>
      <c r="AD116" s="121"/>
      <c r="AE116" s="121"/>
      <c r="AF116" s="121"/>
      <c r="AG116" s="121"/>
      <c r="AH116" s="121"/>
      <c r="AI116" s="121"/>
      <c r="AJ116" s="121"/>
      <c r="AK116" s="121"/>
      <c r="AL116" s="121"/>
      <c r="AM116" s="121"/>
      <c r="AN116" s="121"/>
      <c r="AO116" s="121"/>
      <c r="AP116" s="121"/>
      <c r="AQ116" s="121"/>
      <c r="AR116" s="121"/>
      <c r="AS116" s="121"/>
      <c r="AT116" s="13"/>
      <c r="AU116" s="13"/>
      <c r="AV116" s="13"/>
      <c r="AW116" s="13"/>
      <c r="AX116" s="13"/>
    </row>
    <row r="117" spans="1:50" ht="12" customHeight="1">
      <c r="A117" s="60" t="s">
        <v>11</v>
      </c>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3" t="s">
        <v>174</v>
      </c>
      <c r="AB117" s="174" t="s">
        <v>193</v>
      </c>
      <c r="AC117" s="174"/>
      <c r="AD117" s="174"/>
      <c r="AE117" s="174"/>
      <c r="AF117" s="174"/>
      <c r="AG117" s="174"/>
      <c r="AH117" s="174"/>
      <c r="AI117" s="174"/>
      <c r="AJ117" s="174"/>
      <c r="AK117" s="174"/>
      <c r="AL117" s="174"/>
      <c r="AM117" s="174"/>
      <c r="AN117" s="174"/>
      <c r="AO117" s="174"/>
      <c r="AP117" s="174"/>
      <c r="AQ117" s="174"/>
      <c r="AR117" s="174"/>
      <c r="AS117" s="13"/>
      <c r="AT117" s="13"/>
      <c r="AU117" s="13"/>
      <c r="AV117" s="13"/>
      <c r="AW117" s="13"/>
      <c r="AX117" s="13"/>
    </row>
    <row r="118" spans="1:50" ht="12" customHeight="1">
      <c r="A118" s="3" t="s">
        <v>174</v>
      </c>
      <c r="B118" s="113" t="s">
        <v>207</v>
      </c>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22"/>
      <c r="Z118" s="122"/>
      <c r="AA118" s="4"/>
      <c r="AB118" s="174"/>
      <c r="AC118" s="174"/>
      <c r="AD118" s="174"/>
      <c r="AE118" s="174"/>
      <c r="AF118" s="174"/>
      <c r="AG118" s="174"/>
      <c r="AH118" s="174"/>
      <c r="AI118" s="174"/>
      <c r="AJ118" s="174"/>
      <c r="AK118" s="174"/>
      <c r="AL118" s="174"/>
      <c r="AM118" s="174"/>
      <c r="AN118" s="174"/>
      <c r="AO118" s="174"/>
      <c r="AP118" s="174"/>
      <c r="AQ118" s="174"/>
      <c r="AR118" s="174"/>
      <c r="AS118" s="13"/>
      <c r="AT118" s="13"/>
      <c r="AU118" s="13"/>
      <c r="AV118" s="13"/>
      <c r="AW118" s="13"/>
      <c r="AX118" s="13"/>
    </row>
    <row r="119" spans="1:50" ht="12" customHeight="1">
      <c r="A119" s="18"/>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22"/>
      <c r="Z119" s="122"/>
      <c r="AA119" s="6" t="s">
        <v>34</v>
      </c>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row>
    <row r="120" spans="1:50" ht="12" customHeight="1">
      <c r="A120" s="18"/>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22"/>
      <c r="Z120" s="122"/>
      <c r="AA120" s="3" t="s">
        <v>174</v>
      </c>
      <c r="AB120" s="174" t="s">
        <v>192</v>
      </c>
      <c r="AC120" s="174"/>
      <c r="AD120" s="174"/>
      <c r="AE120" s="174"/>
      <c r="AF120" s="174"/>
      <c r="AG120" s="174"/>
      <c r="AH120" s="174"/>
      <c r="AI120" s="174"/>
      <c r="AJ120" s="174"/>
      <c r="AK120" s="174"/>
      <c r="AL120" s="174"/>
      <c r="AM120" s="174"/>
      <c r="AN120" s="174"/>
      <c r="AO120" s="174"/>
      <c r="AP120" s="174"/>
      <c r="AQ120" s="174"/>
      <c r="AR120" s="174"/>
      <c r="AS120" s="13"/>
      <c r="AT120" s="13"/>
      <c r="AU120" s="13"/>
      <c r="AV120" s="13"/>
      <c r="AW120" s="13"/>
      <c r="AX120" s="13"/>
    </row>
    <row r="121" spans="1:50" ht="12" customHeight="1">
      <c r="A121" s="52" t="s">
        <v>104</v>
      </c>
      <c r="Y121" s="18"/>
      <c r="Z121" s="18"/>
      <c r="AA121" s="13"/>
      <c r="AB121" s="174"/>
      <c r="AC121" s="174"/>
      <c r="AD121" s="174"/>
      <c r="AE121" s="174"/>
      <c r="AF121" s="174"/>
      <c r="AG121" s="174"/>
      <c r="AH121" s="174"/>
      <c r="AI121" s="174"/>
      <c r="AJ121" s="174"/>
      <c r="AK121" s="174"/>
      <c r="AL121" s="174"/>
      <c r="AM121" s="174"/>
      <c r="AN121" s="174"/>
      <c r="AO121" s="174"/>
      <c r="AP121" s="174"/>
      <c r="AQ121" s="174"/>
      <c r="AR121" s="174"/>
      <c r="AS121" s="13"/>
      <c r="AT121" s="13"/>
      <c r="AU121" s="13"/>
      <c r="AV121" s="13"/>
      <c r="AW121" s="13"/>
      <c r="AX121" s="13"/>
    </row>
    <row r="122" spans="1:50" ht="12" customHeight="1">
      <c r="A122" s="3" t="s">
        <v>174</v>
      </c>
      <c r="B122" s="106" t="s">
        <v>230</v>
      </c>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22"/>
      <c r="Z122" s="122"/>
      <c r="AA122" s="4"/>
      <c r="AB122" s="174"/>
      <c r="AC122" s="174"/>
      <c r="AD122" s="174"/>
      <c r="AE122" s="174"/>
      <c r="AF122" s="174"/>
      <c r="AG122" s="174"/>
      <c r="AH122" s="174"/>
      <c r="AI122" s="174"/>
      <c r="AJ122" s="174"/>
      <c r="AK122" s="174"/>
      <c r="AL122" s="174"/>
      <c r="AM122" s="174"/>
      <c r="AN122" s="174"/>
      <c r="AO122" s="174"/>
      <c r="AP122" s="174"/>
      <c r="AQ122" s="174"/>
      <c r="AR122" s="174"/>
      <c r="AS122" s="13"/>
      <c r="AT122" s="13"/>
      <c r="AU122" s="13"/>
      <c r="AV122" s="13"/>
      <c r="AW122" s="13"/>
      <c r="AX122" s="13"/>
    </row>
    <row r="123" spans="1:50" ht="12" customHeight="1">
      <c r="A123" s="18"/>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22"/>
      <c r="Z123" s="122"/>
      <c r="AA123" s="2" t="s">
        <v>14</v>
      </c>
      <c r="AB123" s="63"/>
      <c r="AC123" s="63"/>
      <c r="AD123" s="63"/>
      <c r="AE123" s="63"/>
      <c r="AF123" s="63"/>
      <c r="AG123" s="63"/>
      <c r="AH123" s="63"/>
      <c r="AI123" s="63"/>
      <c r="AJ123" s="63"/>
      <c r="AK123" s="63"/>
      <c r="AL123" s="63"/>
      <c r="AM123" s="63"/>
      <c r="AN123" s="63"/>
      <c r="AO123" s="63"/>
      <c r="AP123" s="63"/>
      <c r="AQ123" s="63"/>
      <c r="AR123" s="63"/>
      <c r="AS123" s="13"/>
      <c r="AT123" s="13"/>
      <c r="AU123" s="13"/>
      <c r="AV123" s="13"/>
      <c r="AW123" s="13"/>
      <c r="AX123" s="13"/>
    </row>
    <row r="124" spans="1:50" ht="12" customHeight="1">
      <c r="A124" s="18"/>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22"/>
      <c r="Z124" s="122"/>
      <c r="AA124" s="3" t="s">
        <v>174</v>
      </c>
      <c r="AB124" s="174" t="s">
        <v>161</v>
      </c>
      <c r="AC124" s="174"/>
      <c r="AD124" s="174"/>
      <c r="AE124" s="174"/>
      <c r="AF124" s="174"/>
      <c r="AG124" s="174"/>
      <c r="AH124" s="174"/>
      <c r="AI124" s="174"/>
      <c r="AJ124" s="174"/>
      <c r="AK124" s="174"/>
      <c r="AL124" s="174"/>
      <c r="AM124" s="174"/>
      <c r="AN124" s="174"/>
      <c r="AO124" s="174"/>
      <c r="AP124" s="174"/>
      <c r="AQ124" s="174"/>
      <c r="AR124" s="174"/>
      <c r="AS124" s="13"/>
      <c r="AT124" s="13"/>
      <c r="AU124" s="13"/>
      <c r="AV124" s="13"/>
      <c r="AW124" s="13"/>
      <c r="AX124" s="13"/>
    </row>
    <row r="125" spans="1:50" ht="12" customHeight="1">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22"/>
      <c r="Z125" s="122"/>
      <c r="AA125" s="4"/>
      <c r="AB125" s="174"/>
      <c r="AC125" s="174"/>
      <c r="AD125" s="174"/>
      <c r="AE125" s="174"/>
      <c r="AF125" s="174"/>
      <c r="AG125" s="174"/>
      <c r="AH125" s="174"/>
      <c r="AI125" s="174"/>
      <c r="AJ125" s="174"/>
      <c r="AK125" s="174"/>
      <c r="AL125" s="174"/>
      <c r="AM125" s="174"/>
      <c r="AN125" s="174"/>
      <c r="AO125" s="174"/>
      <c r="AP125" s="174"/>
      <c r="AQ125" s="174"/>
      <c r="AR125" s="174"/>
      <c r="AS125" s="13"/>
      <c r="AT125" s="13"/>
      <c r="AU125" s="13"/>
      <c r="AV125" s="13"/>
      <c r="AW125" s="13"/>
      <c r="AX125" s="13"/>
    </row>
    <row r="126" spans="1:50" ht="12" customHeight="1">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4"/>
      <c r="AB126" s="174"/>
      <c r="AC126" s="174"/>
      <c r="AD126" s="174"/>
      <c r="AE126" s="174"/>
      <c r="AF126" s="174"/>
      <c r="AG126" s="174"/>
      <c r="AH126" s="174"/>
      <c r="AI126" s="174"/>
      <c r="AJ126" s="174"/>
      <c r="AK126" s="174"/>
      <c r="AL126" s="174"/>
      <c r="AM126" s="174"/>
      <c r="AN126" s="174"/>
      <c r="AO126" s="174"/>
      <c r="AP126" s="174"/>
      <c r="AQ126" s="174"/>
      <c r="AR126" s="174"/>
      <c r="AS126" s="13"/>
      <c r="AT126" s="13"/>
      <c r="AU126" s="13"/>
      <c r="AV126" s="13"/>
      <c r="AW126" s="13"/>
      <c r="AX126" s="13"/>
    </row>
    <row r="127" spans="1:50" ht="12" customHeight="1">
      <c r="A127" s="3" t="s">
        <v>174</v>
      </c>
      <c r="B127" s="113" t="s">
        <v>62</v>
      </c>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4"/>
      <c r="AB127" s="174"/>
      <c r="AC127" s="174"/>
      <c r="AD127" s="174"/>
      <c r="AE127" s="174"/>
      <c r="AF127" s="174"/>
      <c r="AG127" s="174"/>
      <c r="AH127" s="174"/>
      <c r="AI127" s="174"/>
      <c r="AJ127" s="174"/>
      <c r="AK127" s="174"/>
      <c r="AL127" s="174"/>
      <c r="AM127" s="174"/>
      <c r="AN127" s="174"/>
      <c r="AO127" s="174"/>
      <c r="AP127" s="174"/>
      <c r="AQ127" s="174"/>
      <c r="AR127" s="174"/>
      <c r="AS127" s="13"/>
      <c r="AT127" s="13"/>
      <c r="AU127" s="13"/>
      <c r="AV127" s="13"/>
      <c r="AW127" s="13"/>
      <c r="AX127" s="13"/>
    </row>
    <row r="128" spans="1:50" ht="12" customHeight="1">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3" t="s">
        <v>174</v>
      </c>
      <c r="AB128" s="174" t="s">
        <v>63</v>
      </c>
      <c r="AC128" s="174"/>
      <c r="AD128" s="174"/>
      <c r="AE128" s="174"/>
      <c r="AF128" s="174"/>
      <c r="AG128" s="174"/>
      <c r="AH128" s="174"/>
      <c r="AI128" s="174"/>
      <c r="AJ128" s="174"/>
      <c r="AK128" s="174"/>
      <c r="AL128" s="174"/>
      <c r="AM128" s="174"/>
      <c r="AN128" s="174"/>
      <c r="AO128" s="174"/>
      <c r="AP128" s="174"/>
      <c r="AQ128" s="174"/>
      <c r="AR128" s="174"/>
      <c r="AS128" s="13"/>
      <c r="AT128" s="13"/>
      <c r="AU128" s="13"/>
      <c r="AV128" s="13"/>
      <c r="AW128" s="13"/>
      <c r="AX128" s="13"/>
    </row>
    <row r="129" spans="1:50" ht="12" customHeight="1">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4"/>
      <c r="AB129" s="174"/>
      <c r="AC129" s="174"/>
      <c r="AD129" s="174"/>
      <c r="AE129" s="174"/>
      <c r="AF129" s="174"/>
      <c r="AG129" s="174"/>
      <c r="AH129" s="174"/>
      <c r="AI129" s="174"/>
      <c r="AJ129" s="174"/>
      <c r="AK129" s="174"/>
      <c r="AL129" s="174"/>
      <c r="AM129" s="174"/>
      <c r="AN129" s="174"/>
      <c r="AO129" s="174"/>
      <c r="AP129" s="174"/>
      <c r="AQ129" s="174"/>
      <c r="AR129" s="174"/>
      <c r="AS129" s="13"/>
      <c r="AT129" s="13"/>
      <c r="AU129" s="13"/>
      <c r="AV129" s="13"/>
      <c r="AW129" s="13"/>
      <c r="AX129" s="13"/>
    </row>
    <row r="130" spans="1:50" ht="12" customHeight="1">
      <c r="A130" s="18"/>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row>
    <row r="131" spans="1:50" ht="12" customHeight="1">
      <c r="A131" s="18"/>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50" ht="12" customHeight="1">
      <c r="A132" s="3" t="s">
        <v>174</v>
      </c>
      <c r="B132" s="113" t="s">
        <v>186</v>
      </c>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50" ht="12" customHeight="1">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50" ht="12" customHeight="1">
      <c r="A134" s="3" t="s">
        <v>174</v>
      </c>
      <c r="B134" s="113" t="s">
        <v>190</v>
      </c>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row>
    <row r="135" spans="1:50" ht="12" customHeight="1">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row>
    <row r="136" spans="1:50" ht="12" customHeight="1">
      <c r="A136" s="18"/>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50" ht="12" customHeight="1">
      <c r="A137" s="60" t="s">
        <v>34</v>
      </c>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50" ht="12" customHeight="1">
      <c r="A138" s="3" t="s">
        <v>174</v>
      </c>
      <c r="B138" s="113" t="s">
        <v>191</v>
      </c>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50" ht="12" customHeight="1">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50" ht="12" customHeight="1">
      <c r="A140" s="115"/>
      <c r="B140" s="115"/>
      <c r="C140" s="115"/>
      <c r="D140" s="118" t="s">
        <v>180</v>
      </c>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9"/>
      <c r="AU140" s="119"/>
      <c r="AV140" s="119"/>
      <c r="AW140" s="119"/>
      <c r="AX140" s="119"/>
    </row>
    <row r="141" spans="1:50" ht="12" customHeight="1">
      <c r="A141" s="47"/>
      <c r="B141" s="47"/>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9"/>
      <c r="AU141" s="49"/>
      <c r="AV141" s="49"/>
      <c r="AW141" s="49"/>
      <c r="AX141" s="49"/>
    </row>
    <row r="142" spans="1:50" ht="12" customHeight="1">
      <c r="A142" s="7" t="s">
        <v>16</v>
      </c>
      <c r="B142" s="18"/>
      <c r="C142" s="8" t="s">
        <v>128</v>
      </c>
      <c r="D142" s="13"/>
      <c r="E142" s="13"/>
      <c r="F142" s="13"/>
      <c r="G142" s="13"/>
      <c r="H142" s="13"/>
      <c r="I142" s="13"/>
      <c r="J142" s="13"/>
      <c r="K142" s="13"/>
      <c r="L142" s="13"/>
      <c r="M142" s="13"/>
      <c r="N142" s="13"/>
      <c r="O142" s="13"/>
      <c r="P142" s="13"/>
      <c r="Q142" s="13"/>
      <c r="R142" s="13"/>
      <c r="S142" s="13"/>
      <c r="T142" s="13"/>
      <c r="U142" s="13"/>
      <c r="V142" s="13"/>
      <c r="W142" s="13"/>
      <c r="X142" s="13"/>
      <c r="Y142" s="48"/>
      <c r="Z142" s="48"/>
      <c r="AA142" s="3" t="s">
        <v>174</v>
      </c>
      <c r="AB142" s="104" t="s">
        <v>64</v>
      </c>
      <c r="AC142" s="104"/>
      <c r="AD142" s="104"/>
      <c r="AE142" s="104"/>
      <c r="AF142" s="104"/>
      <c r="AG142" s="104"/>
      <c r="AH142" s="104"/>
      <c r="AI142" s="104"/>
      <c r="AJ142" s="104"/>
      <c r="AK142" s="104"/>
      <c r="AL142" s="45"/>
      <c r="AM142" s="45"/>
      <c r="AN142" s="45"/>
      <c r="AO142" s="45"/>
      <c r="AP142" s="45"/>
      <c r="AQ142" s="45"/>
      <c r="AR142" s="18"/>
      <c r="AS142" s="18"/>
      <c r="AT142" s="18"/>
      <c r="AU142" s="18"/>
      <c r="AV142" s="18"/>
      <c r="AW142" s="18"/>
      <c r="AX142" s="18"/>
    </row>
    <row r="143" spans="1:50" ht="12" customHeight="1">
      <c r="A143" s="94"/>
      <c r="B143" s="94"/>
      <c r="C143" s="113" t="s">
        <v>278</v>
      </c>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48"/>
      <c r="AA143" s="18"/>
      <c r="AB143" s="104"/>
      <c r="AC143" s="104"/>
      <c r="AD143" s="104"/>
      <c r="AE143" s="104"/>
      <c r="AF143" s="104"/>
      <c r="AG143" s="104"/>
      <c r="AH143" s="104"/>
      <c r="AI143" s="104"/>
      <c r="AJ143" s="104"/>
      <c r="AK143" s="104"/>
      <c r="AL143" s="110" t="s">
        <v>112</v>
      </c>
      <c r="AM143" s="110"/>
      <c r="AN143" s="110"/>
      <c r="AO143" s="110"/>
      <c r="AP143" s="110"/>
      <c r="AQ143" s="109"/>
      <c r="AR143" s="109"/>
      <c r="AS143" s="109"/>
      <c r="AT143" s="109"/>
      <c r="AU143" s="109"/>
      <c r="AV143" s="109"/>
      <c r="AW143" s="109"/>
      <c r="AX143" s="109"/>
    </row>
    <row r="144" spans="1:50" ht="12" customHeight="1">
      <c r="A144" s="94"/>
      <c r="B144" s="94"/>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48"/>
      <c r="AA144" s="3" t="s">
        <v>174</v>
      </c>
      <c r="AB144" s="104" t="s">
        <v>113</v>
      </c>
      <c r="AC144" s="104"/>
      <c r="AD144" s="104"/>
      <c r="AE144" s="104"/>
      <c r="AF144" s="104"/>
      <c r="AG144" s="104"/>
      <c r="AH144" s="104"/>
      <c r="AI144" s="104"/>
      <c r="AJ144" s="104"/>
      <c r="AK144" s="104"/>
      <c r="AL144" s="18"/>
      <c r="AM144" s="18"/>
      <c r="AN144" s="18"/>
      <c r="AO144" s="18"/>
      <c r="AP144" s="18"/>
      <c r="AQ144" s="45"/>
      <c r="AR144" s="45"/>
      <c r="AS144" s="45"/>
      <c r="AT144" s="65"/>
      <c r="AU144" s="65"/>
      <c r="AV144" s="65"/>
      <c r="AW144" s="65"/>
      <c r="AX144" s="65"/>
    </row>
    <row r="145" spans="1:50" ht="12" customHeight="1">
      <c r="A145" s="94"/>
      <c r="B145" s="94"/>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48"/>
      <c r="AA145" s="3"/>
      <c r="AB145" s="104"/>
      <c r="AC145" s="104"/>
      <c r="AD145" s="104"/>
      <c r="AE145" s="104"/>
      <c r="AF145" s="104"/>
      <c r="AG145" s="104"/>
      <c r="AH145" s="104"/>
      <c r="AI145" s="104"/>
      <c r="AJ145" s="104"/>
      <c r="AK145" s="104"/>
      <c r="AL145" s="110" t="s">
        <v>112</v>
      </c>
      <c r="AM145" s="110"/>
      <c r="AN145" s="110"/>
      <c r="AO145" s="110"/>
      <c r="AP145" s="110"/>
      <c r="AQ145" s="109"/>
      <c r="AR145" s="109"/>
      <c r="AS145" s="109"/>
      <c r="AT145" s="109"/>
      <c r="AU145" s="109"/>
      <c r="AV145" s="109"/>
      <c r="AW145" s="109"/>
      <c r="AX145" s="109"/>
    </row>
    <row r="146" spans="1:50" ht="12" customHeight="1">
      <c r="A146" s="18"/>
      <c r="B146" s="18"/>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48"/>
      <c r="AA146" s="3" t="s">
        <v>174</v>
      </c>
      <c r="AB146" s="18" t="s">
        <v>53</v>
      </c>
      <c r="AC146" s="18"/>
      <c r="AD146" s="18"/>
      <c r="AE146" s="18"/>
      <c r="AF146" s="18"/>
      <c r="AG146" s="18"/>
      <c r="AH146" s="18"/>
      <c r="AI146" s="18"/>
      <c r="AJ146" s="18"/>
      <c r="AK146" s="18"/>
      <c r="AL146" s="45"/>
      <c r="AM146" s="45"/>
      <c r="AN146" s="45"/>
      <c r="AO146" s="45"/>
      <c r="AP146" s="45"/>
      <c r="AQ146" s="112" t="s">
        <v>246</v>
      </c>
      <c r="AR146" s="112"/>
      <c r="AS146" s="112"/>
      <c r="AT146" s="112"/>
      <c r="AU146" s="112"/>
      <c r="AV146" s="112"/>
      <c r="AW146" s="112"/>
      <c r="AX146" s="112"/>
    </row>
    <row r="147" spans="1:50" ht="12" customHeight="1">
      <c r="A147" s="18"/>
      <c r="B147" s="18"/>
      <c r="C147" s="18" t="s">
        <v>276</v>
      </c>
      <c r="D147" s="18"/>
      <c r="E147" s="18"/>
      <c r="F147" s="18"/>
      <c r="G147" s="18"/>
      <c r="H147" s="18"/>
      <c r="I147" s="18"/>
      <c r="J147" s="18"/>
      <c r="K147" s="18"/>
      <c r="L147" s="18"/>
      <c r="M147" s="18"/>
      <c r="N147" s="18"/>
      <c r="O147" s="18"/>
      <c r="P147" s="18"/>
      <c r="Q147" s="18"/>
      <c r="R147" s="18"/>
      <c r="S147" s="18"/>
      <c r="T147" s="18"/>
      <c r="U147" s="18"/>
      <c r="V147" s="18"/>
      <c r="W147" s="18"/>
      <c r="X147" s="18"/>
      <c r="Y147" s="48"/>
      <c r="Z147" s="48"/>
      <c r="AA147" s="3" t="s">
        <v>174</v>
      </c>
      <c r="AB147" s="18" t="s">
        <v>18</v>
      </c>
      <c r="AC147" s="18"/>
      <c r="AD147" s="18"/>
      <c r="AE147" s="18"/>
      <c r="AF147" s="18"/>
      <c r="AG147" s="18"/>
      <c r="AH147" s="18"/>
      <c r="AI147" s="18"/>
      <c r="AJ147" s="18"/>
      <c r="AK147" s="18"/>
      <c r="AL147" s="110" t="s">
        <v>112</v>
      </c>
      <c r="AM147" s="110"/>
      <c r="AN147" s="110"/>
      <c r="AO147" s="110"/>
      <c r="AP147" s="110"/>
      <c r="AQ147" s="109"/>
      <c r="AR147" s="109"/>
      <c r="AS147" s="109"/>
      <c r="AT147" s="109"/>
      <c r="AU147" s="109"/>
      <c r="AV147" s="109"/>
      <c r="AW147" s="109"/>
      <c r="AX147" s="109"/>
    </row>
    <row r="148" spans="1:50" ht="12"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48"/>
      <c r="Z148" s="48"/>
      <c r="AA148" s="3" t="s">
        <v>174</v>
      </c>
      <c r="AB148" s="104" t="s">
        <v>171</v>
      </c>
      <c r="AC148" s="104"/>
      <c r="AD148" s="104"/>
      <c r="AE148" s="104"/>
      <c r="AF148" s="104"/>
      <c r="AG148" s="104"/>
      <c r="AH148" s="104"/>
      <c r="AI148" s="104"/>
      <c r="AJ148" s="104"/>
      <c r="AK148" s="104"/>
      <c r="AL148" s="45"/>
      <c r="AM148" s="45"/>
      <c r="AN148" s="45"/>
      <c r="AO148" s="45"/>
      <c r="AP148" s="45"/>
      <c r="AQ148" s="18"/>
      <c r="AR148" s="18"/>
      <c r="AS148" s="18"/>
      <c r="AT148" s="18"/>
      <c r="AU148" s="18"/>
      <c r="AV148" s="18"/>
      <c r="AW148" s="18"/>
      <c r="AX148" s="18"/>
    </row>
    <row r="149" spans="1:50" ht="12" customHeight="1">
      <c r="A149" s="114" t="s">
        <v>29</v>
      </c>
      <c r="B149" s="114"/>
      <c r="C149" s="18" t="s">
        <v>22</v>
      </c>
      <c r="D149" s="18"/>
      <c r="E149" s="18"/>
      <c r="F149" s="18"/>
      <c r="G149" s="18"/>
      <c r="H149" s="18"/>
      <c r="I149" s="18"/>
      <c r="J149" s="18"/>
      <c r="K149" s="18"/>
      <c r="L149" s="18"/>
      <c r="M149" s="18"/>
      <c r="N149" s="18"/>
      <c r="O149" s="18"/>
      <c r="P149" s="18"/>
      <c r="Q149" s="18"/>
      <c r="R149" s="18"/>
      <c r="S149" s="18"/>
      <c r="T149" s="18"/>
      <c r="U149" s="18"/>
      <c r="V149" s="18"/>
      <c r="W149" s="18"/>
      <c r="X149" s="18"/>
      <c r="Y149" s="48"/>
      <c r="Z149" s="48"/>
      <c r="AA149" s="3"/>
      <c r="AB149" s="104"/>
      <c r="AC149" s="104"/>
      <c r="AD149" s="104"/>
      <c r="AE149" s="104"/>
      <c r="AF149" s="104"/>
      <c r="AG149" s="104"/>
      <c r="AH149" s="104"/>
      <c r="AI149" s="104"/>
      <c r="AJ149" s="104"/>
      <c r="AK149" s="104"/>
      <c r="AL149" s="110" t="s">
        <v>112</v>
      </c>
      <c r="AM149" s="110"/>
      <c r="AN149" s="110"/>
      <c r="AO149" s="110"/>
      <c r="AP149" s="110"/>
      <c r="AQ149" s="109"/>
      <c r="AR149" s="109"/>
      <c r="AS149" s="109"/>
      <c r="AT149" s="109"/>
      <c r="AU149" s="109"/>
      <c r="AV149" s="109"/>
      <c r="AW149" s="109"/>
      <c r="AX149" s="109"/>
    </row>
    <row r="150" spans="1:50" ht="12" customHeight="1">
      <c r="A150" s="17"/>
      <c r="B150" s="18"/>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48"/>
      <c r="Z150" s="48"/>
      <c r="AA150" s="3" t="s">
        <v>174</v>
      </c>
      <c r="AB150" s="18" t="s">
        <v>115</v>
      </c>
      <c r="AC150" s="18"/>
      <c r="AD150" s="18"/>
      <c r="AE150" s="18"/>
      <c r="AF150" s="18"/>
      <c r="AG150" s="18"/>
      <c r="AH150" s="18"/>
      <c r="AI150" s="18"/>
      <c r="AJ150" s="18"/>
      <c r="AK150" s="18"/>
      <c r="AL150" s="18"/>
      <c r="AM150" s="18"/>
      <c r="AN150" s="18"/>
      <c r="AO150" s="110" t="s">
        <v>9</v>
      </c>
      <c r="AP150" s="110"/>
      <c r="AQ150" s="111">
        <f>IF(AQ145,(AQ149/AQ145)*100,0)</f>
        <v>0</v>
      </c>
      <c r="AR150" s="111"/>
      <c r="AS150" s="111"/>
      <c r="AT150" s="111"/>
      <c r="AU150" s="111"/>
      <c r="AV150" s="111"/>
      <c r="AW150" s="111"/>
      <c r="AX150" s="111"/>
    </row>
    <row r="151" spans="1:50" ht="12" customHeight="1">
      <c r="A151" s="17"/>
      <c r="B151" s="18"/>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48"/>
      <c r="Z151" s="4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row>
    <row r="152" spans="1:50" ht="12" customHeight="1">
      <c r="A152" s="114" t="s">
        <v>31</v>
      </c>
      <c r="B152" s="114"/>
      <c r="C152" s="18" t="s">
        <v>108</v>
      </c>
      <c r="D152" s="18"/>
      <c r="E152" s="18"/>
      <c r="F152" s="18"/>
      <c r="G152" s="18"/>
      <c r="H152" s="18"/>
      <c r="I152" s="18"/>
      <c r="J152" s="18"/>
      <c r="K152" s="18"/>
      <c r="L152" s="18"/>
      <c r="M152" s="18"/>
      <c r="N152" s="18"/>
      <c r="O152" s="18"/>
      <c r="P152" s="18"/>
      <c r="Q152" s="18"/>
      <c r="R152" s="18"/>
      <c r="S152" s="18"/>
      <c r="T152" s="18"/>
      <c r="U152" s="18"/>
      <c r="V152" s="18"/>
      <c r="W152" s="18"/>
      <c r="X152" s="18"/>
      <c r="Y152" s="48"/>
      <c r="Z152" s="48"/>
      <c r="AA152" s="18" t="s">
        <v>114</v>
      </c>
      <c r="AB152" s="18"/>
      <c r="AC152" s="18"/>
      <c r="AD152" s="18"/>
      <c r="AE152" s="18"/>
      <c r="AF152" s="18"/>
      <c r="AG152" s="18"/>
      <c r="AH152" s="18"/>
      <c r="AI152" s="18"/>
      <c r="AJ152" s="18"/>
      <c r="AK152" s="18"/>
      <c r="AL152" s="18"/>
      <c r="AM152" s="18"/>
      <c r="AN152" s="18"/>
      <c r="AO152" s="18"/>
      <c r="AP152" s="18"/>
      <c r="AQ152" s="173" t="s">
        <v>293</v>
      </c>
      <c r="AR152" s="135"/>
      <c r="AS152" s="135"/>
      <c r="AT152" s="135"/>
      <c r="AU152" s="135"/>
      <c r="AV152" s="135"/>
      <c r="AW152" s="135"/>
      <c r="AX152" s="135"/>
    </row>
    <row r="153" spans="1:50" ht="12" customHeight="1">
      <c r="A153" s="17"/>
      <c r="B153" s="18"/>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48"/>
      <c r="Z153" s="4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row>
    <row r="154" spans="1:50" ht="12" customHeight="1">
      <c r="A154" s="17"/>
      <c r="B154" s="18"/>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48"/>
      <c r="Z154" s="48"/>
      <c r="AA154" s="113" t="s">
        <v>65</v>
      </c>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row>
    <row r="155" spans="1:50" ht="12" customHeight="1">
      <c r="A155" s="114" t="s">
        <v>30</v>
      </c>
      <c r="B155" s="114"/>
      <c r="C155" s="18" t="s">
        <v>109</v>
      </c>
      <c r="D155" s="18"/>
      <c r="E155" s="18"/>
      <c r="F155" s="18"/>
      <c r="G155" s="18"/>
      <c r="H155" s="18"/>
      <c r="I155" s="18"/>
      <c r="J155" s="18"/>
      <c r="K155" s="18"/>
      <c r="L155" s="18"/>
      <c r="M155" s="18"/>
      <c r="N155" s="18"/>
      <c r="O155" s="18"/>
      <c r="P155" s="18"/>
      <c r="Q155" s="18"/>
      <c r="R155" s="18"/>
      <c r="S155" s="18"/>
      <c r="T155" s="18"/>
      <c r="U155" s="18"/>
      <c r="V155" s="18"/>
      <c r="W155" s="18"/>
      <c r="X155" s="18"/>
      <c r="Y155" s="48"/>
      <c r="Z155" s="48"/>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row>
    <row r="156" spans="1:50" ht="12" customHeight="1">
      <c r="A156" s="18"/>
      <c r="B156" s="18"/>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48"/>
      <c r="Z156" s="48"/>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row>
    <row r="157" spans="1:50" ht="12" customHeight="1">
      <c r="A157" s="18"/>
      <c r="B157" s="18"/>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48"/>
      <c r="Z157" s="48"/>
    </row>
    <row r="158" spans="1:50" ht="12" customHeight="1">
      <c r="A158" s="114" t="s">
        <v>32</v>
      </c>
      <c r="B158" s="114"/>
      <c r="C158" s="18" t="s">
        <v>110</v>
      </c>
      <c r="D158" s="18"/>
      <c r="E158" s="18"/>
      <c r="F158" s="18"/>
      <c r="G158" s="18"/>
      <c r="H158" s="18"/>
      <c r="I158" s="18"/>
      <c r="J158" s="18"/>
      <c r="K158" s="18"/>
      <c r="L158" s="18"/>
      <c r="M158" s="18"/>
      <c r="N158" s="18"/>
      <c r="O158" s="18"/>
      <c r="P158" s="18"/>
      <c r="Q158" s="18"/>
      <c r="R158" s="18"/>
      <c r="S158" s="18"/>
      <c r="T158" s="18"/>
      <c r="U158" s="18"/>
      <c r="V158" s="18"/>
      <c r="W158" s="18"/>
      <c r="X158" s="18"/>
      <c r="Y158" s="48"/>
      <c r="Z158" s="48"/>
      <c r="AA158" s="14" t="s">
        <v>135</v>
      </c>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row>
    <row r="159" spans="1:50" ht="12" customHeight="1">
      <c r="A159" s="18"/>
      <c r="B159" s="18"/>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48"/>
      <c r="Z159" s="48"/>
      <c r="AA159" s="108" t="s">
        <v>81</v>
      </c>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row>
    <row r="160" spans="1:50" ht="12" customHeight="1">
      <c r="A160" s="18"/>
      <c r="B160" s="18"/>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48"/>
      <c r="Z160" s="4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row>
    <row r="161" spans="1:50" ht="12" customHeight="1">
      <c r="A161" s="10"/>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48"/>
      <c r="Z161" s="4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row>
    <row r="162" spans="1:50" ht="12" customHeight="1">
      <c r="A162" s="9" t="s">
        <v>33</v>
      </c>
      <c r="B162" s="64"/>
      <c r="C162" s="136" t="s">
        <v>129</v>
      </c>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48"/>
      <c r="Z162" s="48"/>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row>
    <row r="163" spans="1:50" ht="12" customHeight="1">
      <c r="A163" s="2"/>
      <c r="B163" s="13"/>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48"/>
      <c r="Z163" s="48"/>
      <c r="AA163" s="108" t="s">
        <v>136</v>
      </c>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row>
    <row r="164" spans="1:50" ht="12" customHeight="1">
      <c r="A164" s="108" t="s">
        <v>279</v>
      </c>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0"/>
      <c r="Z164" s="4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row>
    <row r="165" spans="1:50" ht="12" customHeight="1">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0"/>
      <c r="Z165" s="4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row>
    <row r="166" spans="1:50" ht="12" customHeight="1">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0"/>
      <c r="Z166" s="4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row>
    <row r="167" spans="1:50" ht="12" customHeight="1">
      <c r="A167" s="13"/>
      <c r="B167" s="64"/>
      <c r="C167" s="64"/>
      <c r="D167" s="64"/>
      <c r="E167" s="64"/>
      <c r="F167" s="64"/>
      <c r="G167" s="64"/>
      <c r="H167" s="64"/>
      <c r="I167" s="64"/>
      <c r="J167" s="64"/>
      <c r="K167" s="64"/>
      <c r="L167" s="64"/>
      <c r="M167" s="64"/>
      <c r="N167" s="64"/>
      <c r="O167" s="64"/>
      <c r="P167" s="64"/>
      <c r="Q167" s="64"/>
      <c r="R167" s="64"/>
      <c r="S167" s="13"/>
      <c r="T167" s="13"/>
      <c r="U167" s="101"/>
      <c r="V167" s="101"/>
      <c r="W167" s="101"/>
      <c r="X167" s="101"/>
      <c r="Y167" s="48"/>
      <c r="Z167" s="48"/>
      <c r="AA167" s="18"/>
      <c r="AB167" s="18"/>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row>
    <row r="168" spans="1:50" ht="12" customHeight="1">
      <c r="A168" s="4"/>
      <c r="B168" s="64"/>
      <c r="C168" s="64"/>
      <c r="D168" s="64"/>
      <c r="E168" s="64"/>
      <c r="F168" s="64"/>
      <c r="G168" s="64"/>
      <c r="H168" s="64"/>
      <c r="I168" s="64"/>
      <c r="J168" s="64"/>
      <c r="K168" s="64"/>
      <c r="L168" s="64"/>
      <c r="M168" s="64"/>
      <c r="N168" s="64"/>
      <c r="O168" s="64"/>
      <c r="P168" s="64"/>
      <c r="Q168" s="64"/>
      <c r="R168" s="64"/>
      <c r="S168" s="13"/>
      <c r="T168" s="13"/>
      <c r="U168" s="13"/>
      <c r="V168" s="13"/>
      <c r="W168" s="13"/>
      <c r="X168" s="13"/>
      <c r="Y168" s="48"/>
      <c r="Z168" s="48"/>
      <c r="AA168" s="108" t="s">
        <v>80</v>
      </c>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row>
    <row r="169" spans="1:50" ht="12" customHeight="1">
      <c r="A169" s="9" t="s">
        <v>35</v>
      </c>
      <c r="B169" s="64"/>
      <c r="C169" s="136" t="s">
        <v>130</v>
      </c>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48"/>
      <c r="Z169" s="4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row>
    <row r="170" spans="1:50" ht="12" customHeight="1">
      <c r="A170" s="13"/>
      <c r="B170" s="64"/>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8"/>
      <c r="Z170" s="1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c r="AW170" s="108"/>
      <c r="AX170" s="108"/>
    </row>
    <row r="171" spans="1:50" ht="12" customHeight="1">
      <c r="A171" s="11" t="s">
        <v>131</v>
      </c>
      <c r="B171" s="64"/>
      <c r="C171" s="64"/>
      <c r="D171" s="64"/>
      <c r="E171" s="64"/>
      <c r="F171" s="64"/>
      <c r="G171" s="64"/>
      <c r="H171" s="64"/>
      <c r="I171" s="64"/>
      <c r="J171" s="64"/>
      <c r="K171" s="64"/>
      <c r="L171" s="64"/>
      <c r="M171" s="64"/>
      <c r="N171" s="64"/>
      <c r="O171" s="64"/>
      <c r="P171" s="64"/>
      <c r="Q171" s="64"/>
      <c r="R171" s="64"/>
      <c r="S171" s="13"/>
      <c r="T171" s="13"/>
      <c r="U171" s="13"/>
      <c r="V171" s="13"/>
      <c r="W171" s="13"/>
      <c r="X171" s="13"/>
      <c r="Y171" s="18"/>
      <c r="Z171" s="18"/>
      <c r="AA171" s="48"/>
      <c r="AB171" s="48"/>
      <c r="AC171" s="48"/>
      <c r="AD171" s="48"/>
      <c r="AE171" s="48"/>
      <c r="AF171" s="48"/>
      <c r="AG171" s="48"/>
      <c r="AH171" s="48"/>
      <c r="AI171" s="48"/>
      <c r="AJ171" s="48"/>
      <c r="AK171" s="48"/>
      <c r="AL171" s="48"/>
      <c r="AM171" s="48"/>
      <c r="AN171" s="48"/>
      <c r="AO171" s="48"/>
      <c r="AP171" s="48"/>
      <c r="AQ171" s="48"/>
      <c r="AR171" s="48"/>
      <c r="AS171" s="48"/>
      <c r="AT171" s="49"/>
      <c r="AU171" s="49"/>
      <c r="AV171" s="49"/>
      <c r="AW171" s="49"/>
      <c r="AX171" s="49"/>
    </row>
    <row r="172" spans="1:50" ht="12" customHeight="1">
      <c r="A172" s="4"/>
      <c r="B172" s="64"/>
      <c r="C172" s="64"/>
      <c r="D172" s="64"/>
      <c r="E172" s="64"/>
      <c r="F172" s="64"/>
      <c r="G172" s="64"/>
      <c r="H172" s="64"/>
      <c r="I172" s="64"/>
      <c r="J172" s="64"/>
      <c r="K172" s="64"/>
      <c r="L172" s="64"/>
      <c r="M172" s="64"/>
      <c r="N172" s="64"/>
      <c r="O172" s="64"/>
      <c r="P172" s="64"/>
      <c r="Q172" s="64"/>
      <c r="R172" s="64"/>
      <c r="S172" s="13"/>
      <c r="T172" s="13"/>
      <c r="U172" s="13"/>
      <c r="V172" s="13"/>
      <c r="W172" s="13"/>
      <c r="X172" s="13"/>
      <c r="Y172" s="18"/>
      <c r="Z172" s="18"/>
      <c r="AA172" s="3" t="s">
        <v>174</v>
      </c>
      <c r="AB172" s="104" t="s">
        <v>175</v>
      </c>
      <c r="AC172" s="104"/>
      <c r="AD172" s="104"/>
      <c r="AE172" s="104"/>
      <c r="AF172" s="104"/>
      <c r="AG172" s="104"/>
      <c r="AH172" s="104"/>
      <c r="AI172" s="104"/>
      <c r="AJ172" s="104"/>
      <c r="AK172" s="104"/>
      <c r="AL172" s="45"/>
      <c r="AM172" s="45"/>
      <c r="AN172" s="45"/>
      <c r="AO172" s="45"/>
      <c r="AP172" s="45"/>
      <c r="AQ172" s="45"/>
      <c r="AR172" s="18"/>
      <c r="AS172" s="18"/>
      <c r="AT172" s="18"/>
      <c r="AU172" s="18"/>
      <c r="AV172" s="18"/>
      <c r="AW172" s="18"/>
      <c r="AX172" s="18"/>
    </row>
    <row r="173" spans="1:50" ht="12" customHeight="1">
      <c r="A173" s="13"/>
      <c r="B173" s="64"/>
      <c r="C173" s="106" t="s">
        <v>194</v>
      </c>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8"/>
      <c r="Z173" s="18"/>
      <c r="AA173" s="3"/>
      <c r="AB173" s="104"/>
      <c r="AC173" s="104"/>
      <c r="AD173" s="104"/>
      <c r="AE173" s="104"/>
      <c r="AF173" s="104"/>
      <c r="AG173" s="104"/>
      <c r="AH173" s="104"/>
      <c r="AI173" s="104"/>
      <c r="AJ173" s="104"/>
      <c r="AK173" s="104"/>
      <c r="AL173" s="45"/>
      <c r="AM173" s="45"/>
      <c r="AN173" s="45"/>
      <c r="AO173" s="45"/>
      <c r="AP173" s="45"/>
      <c r="AQ173" s="45"/>
      <c r="AR173" s="18"/>
      <c r="AS173" s="18"/>
      <c r="AT173" s="18"/>
      <c r="AU173" s="18"/>
      <c r="AV173" s="18"/>
      <c r="AW173" s="18"/>
      <c r="AX173" s="18"/>
    </row>
    <row r="174" spans="1:50" ht="12" customHeight="1">
      <c r="A174" s="4"/>
      <c r="B174" s="64"/>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8"/>
      <c r="Z174" s="18"/>
      <c r="AA174" s="18"/>
      <c r="AB174" s="104"/>
      <c r="AC174" s="104"/>
      <c r="AD174" s="104"/>
      <c r="AE174" s="104"/>
      <c r="AF174" s="104"/>
      <c r="AG174" s="104"/>
      <c r="AH174" s="104"/>
      <c r="AI174" s="104"/>
      <c r="AJ174" s="104"/>
      <c r="AK174" s="104"/>
      <c r="AL174" s="110" t="s">
        <v>112</v>
      </c>
      <c r="AM174" s="110"/>
      <c r="AN174" s="110"/>
      <c r="AO174" s="110"/>
      <c r="AP174" s="110"/>
      <c r="AQ174" s="109"/>
      <c r="AR174" s="109"/>
      <c r="AS174" s="109"/>
      <c r="AT174" s="109"/>
      <c r="AU174" s="109"/>
      <c r="AV174" s="109"/>
      <c r="AW174" s="109"/>
      <c r="AX174" s="109"/>
    </row>
    <row r="175" spans="1:50" ht="12" customHeight="1">
      <c r="A175" s="13"/>
      <c r="B175" s="64"/>
      <c r="C175" s="12" t="s">
        <v>172</v>
      </c>
      <c r="D175" s="64"/>
      <c r="E175" s="64"/>
      <c r="F175" s="64"/>
      <c r="G175" s="64"/>
      <c r="H175" s="64"/>
      <c r="I175" s="64"/>
      <c r="J175" s="64"/>
      <c r="K175" s="64"/>
      <c r="L175" s="64"/>
      <c r="M175" s="64"/>
      <c r="N175" s="64"/>
      <c r="O175" s="64"/>
      <c r="P175" s="64"/>
      <c r="Q175" s="64"/>
      <c r="R175" s="64"/>
      <c r="S175" s="64"/>
      <c r="T175" s="64"/>
      <c r="U175" s="64"/>
      <c r="V175" s="64"/>
      <c r="W175" s="64"/>
      <c r="X175" s="64"/>
      <c r="Y175" s="18"/>
      <c r="Z175" s="18"/>
      <c r="AA175" s="3" t="s">
        <v>174</v>
      </c>
      <c r="AB175" s="104" t="s">
        <v>113</v>
      </c>
      <c r="AC175" s="104"/>
      <c r="AD175" s="104"/>
      <c r="AE175" s="104"/>
      <c r="AF175" s="104"/>
      <c r="AG175" s="104"/>
      <c r="AH175" s="104"/>
      <c r="AI175" s="104"/>
      <c r="AJ175" s="104"/>
      <c r="AK175" s="104"/>
      <c r="AL175" s="18"/>
      <c r="AM175" s="18"/>
      <c r="AN175" s="18"/>
      <c r="AO175" s="18"/>
      <c r="AP175" s="18"/>
      <c r="AQ175" s="45"/>
      <c r="AR175" s="45"/>
      <c r="AS175" s="45"/>
      <c r="AT175" s="65"/>
      <c r="AU175" s="65"/>
      <c r="AV175" s="65"/>
      <c r="AW175" s="65"/>
      <c r="AX175" s="65"/>
    </row>
    <row r="176" spans="1:50" ht="12" customHeight="1">
      <c r="A176" s="13"/>
      <c r="B176" s="13"/>
      <c r="C176" s="12" t="s">
        <v>173</v>
      </c>
      <c r="D176" s="13"/>
      <c r="E176" s="13"/>
      <c r="F176" s="13"/>
      <c r="G176" s="64"/>
      <c r="H176" s="64"/>
      <c r="I176" s="64"/>
      <c r="J176" s="64"/>
      <c r="K176" s="64"/>
      <c r="L176" s="64"/>
      <c r="M176" s="64"/>
      <c r="N176" s="64"/>
      <c r="O176" s="64"/>
      <c r="P176" s="64"/>
      <c r="Q176" s="64"/>
      <c r="R176" s="64"/>
      <c r="S176" s="64"/>
      <c r="T176" s="64"/>
      <c r="U176" s="64"/>
      <c r="V176" s="64"/>
      <c r="W176" s="64"/>
      <c r="X176" s="64"/>
      <c r="Y176" s="18"/>
      <c r="Z176" s="18"/>
      <c r="AA176" s="3"/>
      <c r="AB176" s="104"/>
      <c r="AC176" s="104"/>
      <c r="AD176" s="104"/>
      <c r="AE176" s="104"/>
      <c r="AF176" s="104"/>
      <c r="AG176" s="104"/>
      <c r="AH176" s="104"/>
      <c r="AI176" s="104"/>
      <c r="AJ176" s="104"/>
      <c r="AK176" s="104"/>
      <c r="AL176" s="110" t="s">
        <v>112</v>
      </c>
      <c r="AM176" s="110"/>
      <c r="AN176" s="110"/>
      <c r="AO176" s="110"/>
      <c r="AP176" s="110"/>
      <c r="AQ176" s="109"/>
      <c r="AR176" s="109"/>
      <c r="AS176" s="109"/>
      <c r="AT176" s="109"/>
      <c r="AU176" s="109"/>
      <c r="AV176" s="109"/>
      <c r="AW176" s="109"/>
      <c r="AX176" s="109"/>
    </row>
    <row r="177" spans="1:50" ht="12" customHeight="1">
      <c r="A177" s="13"/>
      <c r="B177" s="13"/>
      <c r="C177" s="12"/>
      <c r="D177" s="13"/>
      <c r="E177" s="13"/>
      <c r="F177" s="13"/>
      <c r="G177" s="64"/>
      <c r="H177" s="64"/>
      <c r="I177" s="64"/>
      <c r="J177" s="64"/>
      <c r="K177" s="64"/>
      <c r="L177" s="64"/>
      <c r="M177" s="64"/>
      <c r="N177" s="64"/>
      <c r="O177" s="64"/>
      <c r="P177" s="64"/>
      <c r="Q177" s="64"/>
      <c r="R177" s="64"/>
      <c r="S177" s="64"/>
      <c r="T177" s="64"/>
      <c r="U177" s="64"/>
      <c r="V177" s="64"/>
      <c r="W177" s="64"/>
      <c r="X177" s="64"/>
      <c r="Y177" s="18"/>
      <c r="Z177" s="18"/>
      <c r="AA177" s="3" t="s">
        <v>174</v>
      </c>
      <c r="AB177" s="18" t="s">
        <v>53</v>
      </c>
      <c r="AC177" s="18"/>
      <c r="AD177" s="18"/>
      <c r="AE177" s="18"/>
      <c r="AF177" s="18"/>
      <c r="AG177" s="18"/>
      <c r="AH177" s="18"/>
      <c r="AI177" s="18"/>
      <c r="AJ177" s="18"/>
      <c r="AK177" s="18"/>
      <c r="AL177" s="45"/>
      <c r="AM177" s="45"/>
      <c r="AN177" s="45"/>
      <c r="AO177" s="45"/>
      <c r="AP177" s="45"/>
      <c r="AQ177" s="112" t="s">
        <v>246</v>
      </c>
      <c r="AR177" s="112"/>
      <c r="AS177" s="112"/>
      <c r="AT177" s="112"/>
      <c r="AU177" s="112"/>
      <c r="AV177" s="112"/>
      <c r="AW177" s="112"/>
      <c r="AX177" s="112"/>
    </row>
    <row r="178" spans="1:50" ht="12" customHeight="1">
      <c r="A178" s="18"/>
      <c r="B178" s="12" t="s">
        <v>72</v>
      </c>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3" t="s">
        <v>174</v>
      </c>
      <c r="AB178" s="18" t="s">
        <v>18</v>
      </c>
      <c r="AC178" s="18"/>
      <c r="AD178" s="18"/>
      <c r="AE178" s="18"/>
      <c r="AF178" s="18"/>
      <c r="AG178" s="18"/>
      <c r="AH178" s="18"/>
      <c r="AI178" s="18"/>
      <c r="AJ178" s="18"/>
      <c r="AK178" s="18"/>
      <c r="AL178" s="110" t="s">
        <v>112</v>
      </c>
      <c r="AM178" s="110"/>
      <c r="AN178" s="110"/>
      <c r="AO178" s="110"/>
      <c r="AP178" s="110"/>
      <c r="AQ178" s="109"/>
      <c r="AR178" s="109"/>
      <c r="AS178" s="109"/>
      <c r="AT178" s="109"/>
      <c r="AU178" s="109"/>
      <c r="AV178" s="109"/>
      <c r="AW178" s="109"/>
      <c r="AX178" s="109"/>
    </row>
    <row r="179" spans="1:50" ht="12" customHeight="1">
      <c r="A179" s="3" t="s">
        <v>174</v>
      </c>
      <c r="B179" s="13" t="s">
        <v>195</v>
      </c>
      <c r="C179" s="18"/>
      <c r="D179" s="18"/>
      <c r="E179" s="18"/>
      <c r="F179" s="18"/>
      <c r="G179" s="18"/>
      <c r="H179" s="18"/>
      <c r="I179" s="18"/>
      <c r="J179" s="18"/>
      <c r="K179" s="18"/>
      <c r="L179" s="18"/>
      <c r="M179" s="18"/>
      <c r="N179" s="18"/>
      <c r="O179" s="18"/>
      <c r="P179" s="18"/>
      <c r="Q179" s="18"/>
      <c r="R179" s="107" t="s">
        <v>79</v>
      </c>
      <c r="S179" s="107"/>
      <c r="T179" s="107"/>
      <c r="U179" s="124"/>
      <c r="V179" s="124"/>
      <c r="W179" s="124"/>
      <c r="X179" s="124"/>
      <c r="Y179" s="18"/>
      <c r="Z179" s="18"/>
      <c r="AA179" s="3" t="s">
        <v>174</v>
      </c>
      <c r="AB179" s="104" t="s">
        <v>171</v>
      </c>
      <c r="AC179" s="104"/>
      <c r="AD179" s="104"/>
      <c r="AE179" s="104"/>
      <c r="AF179" s="104"/>
      <c r="AG179" s="104"/>
      <c r="AH179" s="104"/>
      <c r="AI179" s="104"/>
      <c r="AJ179" s="104"/>
      <c r="AK179" s="104"/>
      <c r="AL179" s="45"/>
      <c r="AM179" s="45"/>
      <c r="AN179" s="45"/>
      <c r="AO179" s="45"/>
      <c r="AP179" s="45"/>
      <c r="AQ179" s="18"/>
      <c r="AR179" s="18"/>
      <c r="AS179" s="18"/>
      <c r="AT179" s="18"/>
      <c r="AU179" s="18"/>
      <c r="AV179" s="18"/>
      <c r="AW179" s="18"/>
      <c r="AX179" s="18"/>
    </row>
    <row r="180" spans="1:50" ht="12" customHeight="1">
      <c r="A180" s="3" t="s">
        <v>174</v>
      </c>
      <c r="B180" s="104" t="s">
        <v>214</v>
      </c>
      <c r="C180" s="104"/>
      <c r="D180" s="104"/>
      <c r="E180" s="104"/>
      <c r="F180" s="104"/>
      <c r="G180" s="104"/>
      <c r="H180" s="104"/>
      <c r="I180" s="104"/>
      <c r="J180" s="104"/>
      <c r="K180" s="104"/>
      <c r="L180" s="104"/>
      <c r="M180" s="104"/>
      <c r="N180" s="104"/>
      <c r="O180" s="104"/>
      <c r="P180" s="104"/>
      <c r="Q180" s="104"/>
      <c r="R180" s="18"/>
      <c r="S180" s="18"/>
      <c r="T180" s="18"/>
      <c r="U180" s="18"/>
      <c r="V180" s="18"/>
      <c r="W180" s="18"/>
      <c r="X180" s="18"/>
      <c r="Y180" s="18"/>
      <c r="Z180" s="18"/>
      <c r="AA180" s="3"/>
      <c r="AB180" s="104"/>
      <c r="AC180" s="104"/>
      <c r="AD180" s="104"/>
      <c r="AE180" s="104"/>
      <c r="AF180" s="104"/>
      <c r="AG180" s="104"/>
      <c r="AH180" s="104"/>
      <c r="AI180" s="104"/>
      <c r="AJ180" s="104"/>
      <c r="AK180" s="104"/>
      <c r="AL180" s="110" t="s">
        <v>112</v>
      </c>
      <c r="AM180" s="110"/>
      <c r="AN180" s="110"/>
      <c r="AO180" s="110"/>
      <c r="AP180" s="110"/>
      <c r="AQ180" s="109"/>
      <c r="AR180" s="109"/>
      <c r="AS180" s="109"/>
      <c r="AT180" s="109"/>
      <c r="AU180" s="109"/>
      <c r="AV180" s="109"/>
      <c r="AW180" s="109"/>
      <c r="AX180" s="109"/>
    </row>
    <row r="181" spans="1:50" ht="12" customHeight="1">
      <c r="A181" s="18"/>
      <c r="B181" s="104"/>
      <c r="C181" s="104"/>
      <c r="D181" s="104"/>
      <c r="E181" s="104"/>
      <c r="F181" s="104"/>
      <c r="G181" s="104"/>
      <c r="H181" s="104"/>
      <c r="I181" s="104"/>
      <c r="J181" s="104"/>
      <c r="K181" s="104"/>
      <c r="L181" s="104"/>
      <c r="M181" s="104"/>
      <c r="N181" s="104"/>
      <c r="O181" s="104"/>
      <c r="P181" s="104"/>
      <c r="Q181" s="104"/>
      <c r="R181" s="18"/>
      <c r="S181" s="18"/>
      <c r="T181" s="18"/>
      <c r="U181" s="18"/>
      <c r="V181" s="18"/>
      <c r="W181" s="18"/>
      <c r="X181" s="18"/>
      <c r="Y181" s="18"/>
      <c r="Z181" s="18"/>
      <c r="AA181" s="3" t="s">
        <v>174</v>
      </c>
      <c r="AB181" s="18" t="s">
        <v>115</v>
      </c>
      <c r="AC181" s="18"/>
      <c r="AD181" s="18"/>
      <c r="AE181" s="18"/>
      <c r="AF181" s="18"/>
      <c r="AG181" s="18"/>
      <c r="AH181" s="18"/>
      <c r="AI181" s="18"/>
      <c r="AJ181" s="18"/>
      <c r="AK181" s="18"/>
      <c r="AL181" s="18"/>
      <c r="AM181" s="18"/>
      <c r="AN181" s="18"/>
      <c r="AO181" s="110" t="s">
        <v>9</v>
      </c>
      <c r="AP181" s="110"/>
      <c r="AQ181" s="111">
        <f>IF(AQ176,(AQ180/AQ176)*100,0)</f>
        <v>0</v>
      </c>
      <c r="AR181" s="111"/>
      <c r="AS181" s="111"/>
      <c r="AT181" s="111"/>
      <c r="AU181" s="111"/>
      <c r="AV181" s="111"/>
      <c r="AW181" s="111"/>
      <c r="AX181" s="111"/>
    </row>
    <row r="182" spans="1:50" ht="12" customHeight="1">
      <c r="A182" s="18"/>
      <c r="B182" s="104"/>
      <c r="C182" s="104"/>
      <c r="D182" s="104"/>
      <c r="E182" s="104"/>
      <c r="F182" s="104"/>
      <c r="G182" s="104"/>
      <c r="H182" s="104"/>
      <c r="I182" s="104"/>
      <c r="J182" s="104"/>
      <c r="K182" s="104"/>
      <c r="L182" s="104"/>
      <c r="M182" s="104"/>
      <c r="N182" s="104"/>
      <c r="O182" s="104"/>
      <c r="P182" s="104"/>
      <c r="Q182" s="104"/>
      <c r="R182" s="107" t="s">
        <v>200</v>
      </c>
      <c r="S182" s="107"/>
      <c r="T182" s="107"/>
      <c r="U182" s="124"/>
      <c r="V182" s="124"/>
      <c r="W182" s="124"/>
      <c r="X182" s="124"/>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row>
    <row r="183" spans="1:50" ht="12" customHeight="1">
      <c r="A183" s="3" t="s">
        <v>174</v>
      </c>
      <c r="B183" s="104" t="s">
        <v>215</v>
      </c>
      <c r="C183" s="104"/>
      <c r="D183" s="104"/>
      <c r="E183" s="104"/>
      <c r="F183" s="104"/>
      <c r="G183" s="104"/>
      <c r="H183" s="104"/>
      <c r="I183" s="104"/>
      <c r="J183" s="104"/>
      <c r="K183" s="104"/>
      <c r="L183" s="104"/>
      <c r="M183" s="104"/>
      <c r="N183" s="104"/>
      <c r="O183" s="104"/>
      <c r="P183" s="104"/>
      <c r="Q183" s="104"/>
      <c r="R183" s="18"/>
      <c r="S183" s="18"/>
      <c r="T183" s="18"/>
      <c r="U183" s="18"/>
      <c r="V183" s="18"/>
      <c r="W183" s="18"/>
      <c r="X183" s="18"/>
      <c r="Y183" s="18"/>
      <c r="Z183" s="18"/>
      <c r="AA183" s="18" t="s">
        <v>114</v>
      </c>
      <c r="AB183" s="18"/>
      <c r="AC183" s="18"/>
      <c r="AD183" s="18"/>
      <c r="AE183" s="18"/>
      <c r="AF183" s="18"/>
      <c r="AG183" s="18"/>
      <c r="AH183" s="18"/>
      <c r="AI183" s="18"/>
      <c r="AJ183" s="18"/>
      <c r="AK183" s="18"/>
      <c r="AL183" s="18"/>
      <c r="AM183" s="18"/>
      <c r="AN183" s="18"/>
      <c r="AO183" s="18"/>
      <c r="AP183" s="18"/>
      <c r="AQ183" s="173" t="s">
        <v>294</v>
      </c>
      <c r="AR183" s="135"/>
      <c r="AS183" s="135"/>
      <c r="AT183" s="135"/>
      <c r="AU183" s="135"/>
      <c r="AV183" s="135"/>
      <c r="AW183" s="135"/>
      <c r="AX183" s="135"/>
    </row>
    <row r="184" spans="1:50" ht="12" customHeight="1">
      <c r="A184" s="18"/>
      <c r="B184" s="104"/>
      <c r="C184" s="104"/>
      <c r="D184" s="104"/>
      <c r="E184" s="104"/>
      <c r="F184" s="104"/>
      <c r="G184" s="104"/>
      <c r="H184" s="104"/>
      <c r="I184" s="104"/>
      <c r="J184" s="104"/>
      <c r="K184" s="104"/>
      <c r="L184" s="104"/>
      <c r="M184" s="104"/>
      <c r="N184" s="104"/>
      <c r="O184" s="104"/>
      <c r="P184" s="104"/>
      <c r="Q184" s="104"/>
      <c r="R184" s="18"/>
      <c r="S184" s="18"/>
      <c r="T184" s="18"/>
      <c r="U184" s="18"/>
      <c r="V184" s="18"/>
      <c r="W184" s="18"/>
      <c r="X184" s="18"/>
      <c r="Y184" s="18"/>
      <c r="Z184" s="18"/>
      <c r="AA184" s="48"/>
      <c r="AB184" s="48"/>
      <c r="AC184" s="48"/>
      <c r="AD184" s="48"/>
      <c r="AE184" s="48"/>
      <c r="AF184" s="48"/>
      <c r="AG184" s="48"/>
      <c r="AH184" s="48"/>
      <c r="AI184" s="48"/>
      <c r="AJ184" s="48"/>
      <c r="AK184" s="48"/>
      <c r="AL184" s="48"/>
      <c r="AM184" s="48"/>
      <c r="AN184" s="48"/>
      <c r="AO184" s="48"/>
      <c r="AP184" s="48"/>
      <c r="AQ184" s="48"/>
      <c r="AR184" s="48"/>
      <c r="AS184" s="48"/>
      <c r="AT184" s="49"/>
      <c r="AU184" s="49"/>
      <c r="AV184" s="49"/>
      <c r="AW184" s="49"/>
      <c r="AX184" s="49"/>
    </row>
    <row r="185" spans="1:50" ht="12" customHeight="1">
      <c r="A185" s="18"/>
      <c r="B185" s="104"/>
      <c r="C185" s="104"/>
      <c r="D185" s="104"/>
      <c r="E185" s="104"/>
      <c r="F185" s="104"/>
      <c r="G185" s="104"/>
      <c r="H185" s="104"/>
      <c r="I185" s="104"/>
      <c r="J185" s="104"/>
      <c r="K185" s="104"/>
      <c r="L185" s="104"/>
      <c r="M185" s="104"/>
      <c r="N185" s="104"/>
      <c r="O185" s="104"/>
      <c r="P185" s="104"/>
      <c r="Q185" s="104"/>
      <c r="R185" s="107" t="s">
        <v>201</v>
      </c>
      <c r="S185" s="107"/>
      <c r="T185" s="107"/>
      <c r="U185" s="124"/>
      <c r="V185" s="124"/>
      <c r="W185" s="124"/>
      <c r="X185" s="124"/>
      <c r="Y185" s="18"/>
      <c r="Z185" s="18"/>
      <c r="AA185" s="108" t="s">
        <v>137</v>
      </c>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row>
    <row r="186" spans="1:50" ht="12" customHeight="1">
      <c r="A186" s="3" t="s">
        <v>174</v>
      </c>
      <c r="B186" s="104" t="s">
        <v>196</v>
      </c>
      <c r="C186" s="104"/>
      <c r="D186" s="104"/>
      <c r="E186" s="104"/>
      <c r="F186" s="104"/>
      <c r="G186" s="104"/>
      <c r="H186" s="104"/>
      <c r="I186" s="104"/>
      <c r="J186" s="104"/>
      <c r="K186" s="104"/>
      <c r="L186" s="104"/>
      <c r="M186" s="104"/>
      <c r="N186" s="104"/>
      <c r="O186" s="104"/>
      <c r="P186" s="104"/>
      <c r="Q186" s="104"/>
      <c r="R186" s="18"/>
      <c r="S186" s="18"/>
      <c r="T186" s="18"/>
      <c r="U186" s="18"/>
      <c r="V186" s="18"/>
      <c r="W186" s="18"/>
      <c r="X186" s="18"/>
      <c r="Y186" s="18"/>
      <c r="Z186" s="1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row>
    <row r="187" spans="1:50" ht="12" customHeight="1">
      <c r="A187" s="18"/>
      <c r="B187" s="104"/>
      <c r="C187" s="104"/>
      <c r="D187" s="104"/>
      <c r="E187" s="104"/>
      <c r="F187" s="104"/>
      <c r="G187" s="104"/>
      <c r="H187" s="104"/>
      <c r="I187" s="104"/>
      <c r="J187" s="104"/>
      <c r="K187" s="104"/>
      <c r="L187" s="104"/>
      <c r="M187" s="104"/>
      <c r="N187" s="104"/>
      <c r="O187" s="104"/>
      <c r="P187" s="104"/>
      <c r="Q187" s="104"/>
      <c r="R187" s="107" t="s">
        <v>202</v>
      </c>
      <c r="S187" s="107"/>
      <c r="T187" s="107"/>
      <c r="U187" s="124"/>
      <c r="V187" s="124"/>
      <c r="W187" s="124"/>
      <c r="X187" s="124"/>
      <c r="Y187" s="18"/>
      <c r="Z187" s="1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c r="AW187" s="108"/>
      <c r="AX187" s="108"/>
    </row>
    <row r="188" spans="1:50" ht="12" customHeight="1">
      <c r="A188" s="18"/>
      <c r="B188" s="104"/>
      <c r="C188" s="104"/>
      <c r="D188" s="104"/>
      <c r="E188" s="104"/>
      <c r="F188" s="104"/>
      <c r="G188" s="104"/>
      <c r="H188" s="104"/>
      <c r="I188" s="104"/>
      <c r="J188" s="104"/>
      <c r="K188" s="104"/>
      <c r="L188" s="104"/>
      <c r="M188" s="104"/>
      <c r="N188" s="104"/>
      <c r="O188" s="104"/>
      <c r="P188" s="104"/>
      <c r="Q188" s="104"/>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row>
    <row r="189" spans="1:50" ht="12" customHeight="1">
      <c r="A189" s="3" t="s">
        <v>174</v>
      </c>
      <c r="B189" s="104" t="s">
        <v>197</v>
      </c>
      <c r="C189" s="104"/>
      <c r="D189" s="104"/>
      <c r="E189" s="104"/>
      <c r="F189" s="104"/>
      <c r="G189" s="104"/>
      <c r="H189" s="104"/>
      <c r="I189" s="104"/>
      <c r="J189" s="104"/>
      <c r="K189" s="104"/>
      <c r="L189" s="104"/>
      <c r="M189" s="104"/>
      <c r="N189" s="104"/>
      <c r="O189" s="104"/>
      <c r="P189" s="104"/>
      <c r="Q189" s="104"/>
      <c r="R189" s="18"/>
      <c r="S189" s="18"/>
      <c r="T189" s="18"/>
      <c r="U189" s="18"/>
      <c r="V189" s="18"/>
      <c r="W189" s="18"/>
      <c r="X189" s="18"/>
      <c r="Y189" s="18"/>
      <c r="Z189" s="18"/>
      <c r="AA189" s="9" t="s">
        <v>36</v>
      </c>
      <c r="AB189" s="18"/>
      <c r="AC189" s="8" t="s">
        <v>138</v>
      </c>
      <c r="AD189" s="18"/>
      <c r="AE189" s="18"/>
      <c r="AF189" s="18"/>
      <c r="AG189" s="18"/>
      <c r="AH189" s="18"/>
      <c r="AI189" s="18"/>
      <c r="AJ189" s="18"/>
      <c r="AK189" s="18"/>
      <c r="AL189" s="18"/>
      <c r="AM189" s="18"/>
      <c r="AN189" s="18"/>
      <c r="AO189" s="18"/>
      <c r="AP189" s="18"/>
      <c r="AQ189" s="18"/>
      <c r="AR189" s="18"/>
      <c r="AS189" s="18"/>
      <c r="AT189" s="18"/>
      <c r="AU189" s="18"/>
      <c r="AV189" s="18"/>
      <c r="AW189" s="18"/>
      <c r="AX189" s="18"/>
    </row>
    <row r="190" spans="1:50" ht="12" customHeight="1">
      <c r="A190" s="18"/>
      <c r="B190" s="104"/>
      <c r="C190" s="104"/>
      <c r="D190" s="104"/>
      <c r="E190" s="104"/>
      <c r="F190" s="104"/>
      <c r="G190" s="104"/>
      <c r="H190" s="104"/>
      <c r="I190" s="104"/>
      <c r="J190" s="104"/>
      <c r="K190" s="104"/>
      <c r="L190" s="104"/>
      <c r="M190" s="104"/>
      <c r="N190" s="104"/>
      <c r="O190" s="104"/>
      <c r="P190" s="104"/>
      <c r="Q190" s="104"/>
      <c r="R190" s="107" t="s">
        <v>111</v>
      </c>
      <c r="S190" s="107"/>
      <c r="T190" s="107"/>
      <c r="U190" s="124"/>
      <c r="V190" s="124"/>
      <c r="W190" s="124"/>
      <c r="X190" s="124"/>
      <c r="Y190" s="18"/>
      <c r="Z190" s="18"/>
      <c r="AA190" s="167" t="s">
        <v>66</v>
      </c>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row>
    <row r="191" spans="1:50" ht="12" customHeight="1">
      <c r="A191" s="4"/>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8"/>
      <c r="Z191" s="18"/>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row>
    <row r="192" spans="1:50" ht="12" customHeight="1">
      <c r="A192" s="4"/>
      <c r="B192" s="13"/>
      <c r="C192" s="106" t="s">
        <v>127</v>
      </c>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8"/>
      <c r="Z192" s="18"/>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row>
    <row r="193" spans="1:50" ht="12" customHeight="1">
      <c r="A193" s="13"/>
      <c r="B193" s="13"/>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8"/>
      <c r="Z193" s="18"/>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row>
    <row r="194" spans="1:50" ht="12" customHeight="1">
      <c r="A194" s="52"/>
      <c r="B194" s="13"/>
      <c r="C194" s="106" t="s">
        <v>69</v>
      </c>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8"/>
      <c r="Z194" s="18"/>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row>
    <row r="195" spans="1:50" ht="12" customHeight="1">
      <c r="A195" s="4"/>
      <c r="B195" s="13"/>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8"/>
      <c r="Z195" s="18"/>
      <c r="AA195" s="108" t="s">
        <v>139</v>
      </c>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8"/>
    </row>
    <row r="196" spans="1:50" ht="12" customHeight="1">
      <c r="A196" s="13"/>
      <c r="B196" s="13"/>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8"/>
      <c r="Z196" s="1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c r="AW196" s="108"/>
      <c r="AX196" s="108"/>
    </row>
    <row r="197" spans="1:50" ht="12" customHeight="1">
      <c r="A197" s="4"/>
      <c r="B197" s="13"/>
      <c r="C197" s="18" t="s">
        <v>52</v>
      </c>
      <c r="D197" s="18"/>
      <c r="E197" s="18"/>
      <c r="F197" s="18"/>
      <c r="G197" s="18"/>
      <c r="H197" s="18"/>
      <c r="I197" s="18"/>
      <c r="J197" s="18"/>
      <c r="K197" s="18"/>
      <c r="L197" s="18"/>
      <c r="M197" s="18"/>
      <c r="N197" s="18"/>
      <c r="O197" s="18"/>
      <c r="P197" s="18"/>
      <c r="Q197" s="18"/>
      <c r="R197" s="18"/>
      <c r="T197" s="30" t="s">
        <v>112</v>
      </c>
      <c r="U197" s="135"/>
      <c r="V197" s="135"/>
      <c r="W197" s="135"/>
      <c r="X197" s="135"/>
      <c r="Y197" s="18"/>
      <c r="Z197" s="1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row>
    <row r="198" spans="1:50" ht="12" customHeight="1">
      <c r="A198" s="4"/>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8"/>
      <c r="Z198" s="1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row>
    <row r="199" spans="1:50" ht="12" customHeight="1">
      <c r="A199" s="9" t="s">
        <v>37</v>
      </c>
      <c r="B199" s="18"/>
      <c r="C199" s="8" t="s">
        <v>132</v>
      </c>
      <c r="D199" s="45"/>
      <c r="E199" s="45"/>
      <c r="F199" s="45"/>
      <c r="G199" s="45"/>
      <c r="H199" s="45"/>
      <c r="I199" s="45"/>
      <c r="J199" s="45"/>
      <c r="K199" s="45"/>
      <c r="L199" s="45"/>
      <c r="M199" s="45"/>
      <c r="N199" s="45"/>
      <c r="O199" s="45"/>
      <c r="P199" s="45"/>
      <c r="Q199" s="45"/>
      <c r="R199" s="45"/>
      <c r="S199" s="45"/>
      <c r="T199" s="45"/>
      <c r="U199" s="45"/>
      <c r="V199" s="45"/>
      <c r="W199" s="45"/>
      <c r="X199" s="45"/>
      <c r="Y199" s="18"/>
      <c r="Z199" s="1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row>
    <row r="200" spans="1:50" ht="12" customHeight="1">
      <c r="A200" s="14" t="s">
        <v>17</v>
      </c>
      <c r="B200" s="18"/>
      <c r="C200" s="45"/>
      <c r="D200" s="45"/>
      <c r="E200" s="45"/>
      <c r="F200" s="45"/>
      <c r="G200" s="45"/>
      <c r="H200" s="45"/>
      <c r="I200" s="45"/>
      <c r="J200" s="45"/>
      <c r="K200" s="45"/>
      <c r="L200" s="45"/>
      <c r="M200" s="45"/>
      <c r="N200" s="45"/>
      <c r="O200" s="45"/>
      <c r="P200" s="45"/>
      <c r="Q200" s="45"/>
      <c r="R200" s="45"/>
      <c r="S200" s="45"/>
      <c r="T200" s="45"/>
      <c r="U200" s="45"/>
      <c r="V200" s="45"/>
      <c r="W200" s="45"/>
      <c r="X200" s="45"/>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row>
    <row r="201" spans="1:50" ht="12" customHeight="1">
      <c r="A201" s="17"/>
      <c r="B201" s="17"/>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08" t="s">
        <v>67</v>
      </c>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row>
    <row r="202" spans="1:50" ht="12" customHeight="1">
      <c r="A202" s="14" t="s">
        <v>133</v>
      </c>
      <c r="B202" s="18"/>
      <c r="C202" s="45"/>
      <c r="D202" s="45"/>
      <c r="E202" s="45"/>
      <c r="F202" s="45"/>
      <c r="G202" s="45"/>
      <c r="H202" s="45"/>
      <c r="I202" s="45"/>
      <c r="J202" s="45"/>
      <c r="K202" s="45"/>
      <c r="L202" s="45"/>
      <c r="M202" s="45"/>
      <c r="N202" s="45"/>
      <c r="O202" s="45"/>
      <c r="P202" s="45"/>
      <c r="Q202" s="45"/>
      <c r="R202" s="45"/>
      <c r="S202" s="45"/>
      <c r="T202" s="45"/>
      <c r="U202" s="45"/>
      <c r="V202" s="45"/>
      <c r="W202" s="45"/>
      <c r="X202" s="45"/>
      <c r="Y202" s="18"/>
      <c r="Z202" s="1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row>
    <row r="203" spans="1:50" ht="12" customHeight="1">
      <c r="A203" s="108" t="s">
        <v>134</v>
      </c>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8"/>
      <c r="Z203" s="1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c r="AW203" s="108"/>
      <c r="AX203" s="108"/>
    </row>
    <row r="204" spans="1:50" ht="12" customHeight="1">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row>
    <row r="205" spans="1:50" ht="12" customHeight="1">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8"/>
      <c r="Z205" s="18"/>
    </row>
    <row r="206" spans="1:50" ht="12" customHeight="1">
      <c r="A206" s="115"/>
      <c r="B206" s="115"/>
      <c r="C206" s="115"/>
      <c r="D206" s="118" t="s">
        <v>180</v>
      </c>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9"/>
      <c r="AU206" s="119"/>
      <c r="AV206" s="119"/>
      <c r="AW206" s="119"/>
      <c r="AX206" s="119"/>
    </row>
    <row r="207" spans="1:50" ht="12" customHeight="1">
      <c r="A207" s="102" t="s">
        <v>280</v>
      </c>
      <c r="B207" s="66"/>
      <c r="C207" s="66"/>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9"/>
      <c r="AU207" s="49"/>
      <c r="AV207" s="49"/>
      <c r="AW207" s="49"/>
      <c r="AX207" s="49"/>
    </row>
    <row r="208" spans="1:50" ht="12" customHeight="1">
      <c r="A208" s="167" t="s">
        <v>68</v>
      </c>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48"/>
      <c r="Z208" s="48"/>
      <c r="AA208" s="75" t="s">
        <v>45</v>
      </c>
      <c r="AC208" s="190" t="s">
        <v>247</v>
      </c>
      <c r="AD208" s="190"/>
      <c r="AE208" s="190"/>
      <c r="AF208" s="190"/>
      <c r="AG208" s="190"/>
      <c r="AH208" s="190"/>
      <c r="AI208" s="190"/>
      <c r="AJ208" s="190"/>
      <c r="AK208" s="190"/>
      <c r="AL208" s="190"/>
      <c r="AM208" s="190"/>
      <c r="AN208" s="190"/>
      <c r="AO208" s="190"/>
      <c r="AP208" s="190"/>
      <c r="AQ208" s="190"/>
      <c r="AR208" s="190"/>
      <c r="AS208" s="190"/>
      <c r="AT208" s="190"/>
      <c r="AU208" s="190"/>
      <c r="AV208" s="190"/>
      <c r="AW208" s="190"/>
      <c r="AX208" s="190"/>
    </row>
    <row r="209" spans="1:50" ht="12" customHeight="1">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48"/>
      <c r="Z209" s="48"/>
      <c r="AA209" s="81"/>
      <c r="AB209" s="71"/>
      <c r="AC209" s="190"/>
      <c r="AD209" s="190"/>
      <c r="AE209" s="190"/>
      <c r="AF209" s="190"/>
      <c r="AG209" s="190"/>
      <c r="AH209" s="190"/>
      <c r="AI209" s="190"/>
      <c r="AJ209" s="190"/>
      <c r="AK209" s="190"/>
      <c r="AL209" s="190"/>
      <c r="AM209" s="190"/>
      <c r="AN209" s="190"/>
      <c r="AO209" s="190"/>
      <c r="AP209" s="190"/>
      <c r="AQ209" s="190"/>
      <c r="AR209" s="190"/>
      <c r="AS209" s="190"/>
      <c r="AT209" s="190"/>
      <c r="AU209" s="190"/>
      <c r="AV209" s="190"/>
      <c r="AW209" s="190"/>
      <c r="AX209" s="190"/>
    </row>
    <row r="210" spans="1:50" ht="12" customHeight="1">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48"/>
      <c r="Z210" s="48"/>
      <c r="AB210" s="96"/>
      <c r="AC210" s="190"/>
      <c r="AD210" s="190"/>
      <c r="AE210" s="190"/>
      <c r="AF210" s="190"/>
      <c r="AG210" s="190"/>
      <c r="AH210" s="190"/>
      <c r="AI210" s="190"/>
      <c r="AJ210" s="190"/>
      <c r="AK210" s="190"/>
      <c r="AL210" s="190"/>
      <c r="AM210" s="190"/>
      <c r="AN210" s="190"/>
      <c r="AO210" s="190"/>
      <c r="AP210" s="190"/>
      <c r="AQ210" s="190"/>
      <c r="AR210" s="190"/>
      <c r="AS210" s="190"/>
      <c r="AT210" s="190"/>
      <c r="AU210" s="190"/>
      <c r="AV210" s="190"/>
      <c r="AW210" s="190"/>
      <c r="AX210" s="190"/>
    </row>
    <row r="211" spans="1:50" ht="12" customHeight="1">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48"/>
      <c r="Z211" s="48"/>
    </row>
    <row r="212" spans="1:50" ht="12" customHeight="1">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48"/>
      <c r="Z212" s="48"/>
      <c r="AA212" s="175" t="s">
        <v>248</v>
      </c>
      <c r="AB212" s="175"/>
      <c r="AC212" s="176" t="s">
        <v>249</v>
      </c>
      <c r="AD212" s="176"/>
      <c r="AE212" s="176"/>
      <c r="AF212" s="176"/>
      <c r="AG212" s="176"/>
      <c r="AH212" s="176"/>
      <c r="AI212" s="176"/>
      <c r="AJ212" s="176"/>
      <c r="AK212" s="176"/>
      <c r="AL212" s="176"/>
      <c r="AM212" s="176"/>
      <c r="AN212" s="176"/>
      <c r="AO212" s="176"/>
      <c r="AP212" s="176"/>
      <c r="AQ212" s="176"/>
      <c r="AR212" s="176"/>
      <c r="AS212" s="176"/>
      <c r="AT212" s="176"/>
      <c r="AU212" s="176"/>
      <c r="AV212" s="176"/>
      <c r="AW212" s="176"/>
      <c r="AX212" s="176"/>
    </row>
    <row r="213" spans="1:50" ht="12" customHeight="1">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48"/>
      <c r="Z213" s="48"/>
      <c r="AA213" s="184" t="s">
        <v>250</v>
      </c>
      <c r="AB213" s="189"/>
      <c r="AC213" s="189"/>
      <c r="AD213" s="189"/>
      <c r="AE213" s="189"/>
      <c r="AF213" s="189"/>
      <c r="AG213" s="189"/>
      <c r="AH213" s="189"/>
      <c r="AI213" s="189"/>
      <c r="AJ213" s="189"/>
      <c r="AK213" s="189"/>
      <c r="AL213" s="189"/>
      <c r="AM213" s="189"/>
      <c r="AN213" s="189"/>
      <c r="AO213" s="189"/>
      <c r="AP213" s="189"/>
      <c r="AQ213" s="189"/>
      <c r="AR213" s="189"/>
      <c r="AS213" s="189"/>
      <c r="AT213" s="189"/>
      <c r="AU213" s="189"/>
      <c r="AV213" s="189"/>
      <c r="AW213" s="189"/>
      <c r="AX213" s="189"/>
    </row>
    <row r="214" spans="1:50" ht="12" customHeight="1">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48"/>
      <c r="Z214" s="48"/>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row>
    <row r="215" spans="1:50" ht="12" customHeight="1">
      <c r="A215" s="108" t="s">
        <v>70</v>
      </c>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48"/>
      <c r="Z215" s="48"/>
      <c r="AA215" s="189"/>
      <c r="AB215" s="189"/>
      <c r="AC215" s="189"/>
      <c r="AD215" s="189"/>
      <c r="AE215" s="189"/>
      <c r="AF215" s="189"/>
      <c r="AG215" s="189"/>
      <c r="AH215" s="189"/>
      <c r="AI215" s="189"/>
      <c r="AJ215" s="189"/>
      <c r="AK215" s="189"/>
      <c r="AL215" s="189"/>
      <c r="AM215" s="189"/>
      <c r="AN215" s="189"/>
      <c r="AO215" s="189"/>
      <c r="AP215" s="189"/>
      <c r="AQ215" s="189"/>
      <c r="AR215" s="189"/>
      <c r="AS215" s="189"/>
      <c r="AT215" s="189"/>
      <c r="AU215" s="189"/>
      <c r="AV215" s="189"/>
      <c r="AW215" s="189"/>
      <c r="AX215" s="189"/>
    </row>
    <row r="216" spans="1:50" ht="12" customHeight="1">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48"/>
      <c r="Z216" s="48"/>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c r="AU216" s="189"/>
      <c r="AV216" s="189"/>
      <c r="AW216" s="189"/>
      <c r="AX216" s="189"/>
    </row>
    <row r="217" spans="1:50" ht="12" customHeight="1">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48"/>
      <c r="Z217" s="48"/>
      <c r="AA217" s="189"/>
      <c r="AB217" s="189"/>
      <c r="AC217" s="189"/>
      <c r="AD217" s="189"/>
      <c r="AE217" s="189"/>
      <c r="AF217" s="189"/>
      <c r="AG217" s="189"/>
      <c r="AH217" s="189"/>
      <c r="AI217" s="189"/>
      <c r="AJ217" s="189"/>
      <c r="AK217" s="189"/>
      <c r="AL217" s="189"/>
      <c r="AM217" s="189"/>
      <c r="AN217" s="189"/>
      <c r="AO217" s="189"/>
      <c r="AP217" s="189"/>
      <c r="AQ217" s="189"/>
      <c r="AR217" s="189"/>
      <c r="AS217" s="189"/>
      <c r="AT217" s="189"/>
      <c r="AU217" s="189"/>
      <c r="AV217" s="189"/>
      <c r="AW217" s="189"/>
      <c r="AX217" s="189"/>
    </row>
    <row r="218" spans="1:50" ht="12"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48"/>
      <c r="Z218" s="48"/>
      <c r="AA218" s="189"/>
      <c r="AB218" s="189"/>
      <c r="AC218" s="189"/>
      <c r="AD218" s="189"/>
      <c r="AE218" s="189"/>
      <c r="AF218" s="189"/>
      <c r="AG218" s="189"/>
      <c r="AH218" s="189"/>
      <c r="AI218" s="189"/>
      <c r="AJ218" s="189"/>
      <c r="AK218" s="189"/>
      <c r="AL218" s="189"/>
      <c r="AM218" s="189"/>
      <c r="AN218" s="189"/>
      <c r="AO218" s="189"/>
      <c r="AP218" s="189"/>
      <c r="AQ218" s="189"/>
      <c r="AR218" s="189"/>
      <c r="AS218" s="189"/>
      <c r="AT218" s="189"/>
      <c r="AU218" s="189"/>
      <c r="AV218" s="189"/>
      <c r="AW218" s="189"/>
      <c r="AX218" s="189"/>
    </row>
    <row r="219" spans="1:50" ht="12" customHeight="1">
      <c r="A219" s="108" t="s">
        <v>210</v>
      </c>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48"/>
      <c r="Z219" s="48"/>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row>
    <row r="220" spans="1:50" ht="12" customHeight="1">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48"/>
      <c r="Z220" s="48"/>
      <c r="AA220" s="189"/>
      <c r="AB220" s="189"/>
      <c r="AC220" s="189"/>
      <c r="AD220" s="189"/>
      <c r="AE220" s="189"/>
      <c r="AF220" s="189"/>
      <c r="AG220" s="189"/>
      <c r="AH220" s="189"/>
      <c r="AI220" s="189"/>
      <c r="AJ220" s="189"/>
      <c r="AK220" s="189"/>
      <c r="AL220" s="189"/>
      <c r="AM220" s="189"/>
      <c r="AN220" s="189"/>
      <c r="AO220" s="189"/>
      <c r="AP220" s="189"/>
      <c r="AQ220" s="189"/>
      <c r="AR220" s="189"/>
      <c r="AS220" s="189"/>
      <c r="AT220" s="189"/>
      <c r="AU220" s="189"/>
      <c r="AV220" s="189"/>
      <c r="AW220" s="189"/>
      <c r="AX220" s="189"/>
    </row>
    <row r="221" spans="1:50" ht="12" customHeight="1">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48"/>
      <c r="Z221" s="48"/>
      <c r="AA221" s="189"/>
      <c r="AB221" s="189"/>
      <c r="AC221" s="189"/>
      <c r="AD221" s="189"/>
      <c r="AE221" s="189"/>
      <c r="AF221" s="189"/>
      <c r="AG221" s="189"/>
      <c r="AH221" s="189"/>
      <c r="AI221" s="189"/>
      <c r="AJ221" s="189"/>
      <c r="AK221" s="189"/>
      <c r="AL221" s="189"/>
      <c r="AM221" s="189"/>
      <c r="AN221" s="189"/>
      <c r="AO221" s="189"/>
      <c r="AP221" s="189"/>
      <c r="AQ221" s="189"/>
      <c r="AR221" s="189"/>
      <c r="AS221" s="189"/>
      <c r="AT221" s="189"/>
      <c r="AU221" s="189"/>
      <c r="AV221" s="189"/>
      <c r="AW221" s="189"/>
      <c r="AX221" s="189"/>
    </row>
    <row r="222" spans="1:50" ht="12" customHeight="1">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48"/>
      <c r="Z222" s="48"/>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c r="AU222" s="189"/>
      <c r="AV222" s="189"/>
      <c r="AW222" s="189"/>
      <c r="AX222" s="189"/>
    </row>
    <row r="223" spans="1:50" ht="12"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48"/>
      <c r="Z223" s="48"/>
      <c r="AA223" s="184" t="s">
        <v>251</v>
      </c>
      <c r="AB223" s="185"/>
      <c r="AC223" s="185"/>
      <c r="AD223" s="185"/>
      <c r="AE223" s="185"/>
      <c r="AF223" s="185"/>
      <c r="AG223" s="185"/>
      <c r="AH223" s="185"/>
      <c r="AI223" s="185"/>
      <c r="AJ223" s="185"/>
      <c r="AK223" s="185"/>
      <c r="AL223" s="185"/>
      <c r="AM223" s="185"/>
      <c r="AN223" s="185"/>
      <c r="AO223" s="185"/>
      <c r="AP223" s="185"/>
      <c r="AQ223" s="185"/>
      <c r="AR223" s="185"/>
      <c r="AS223" s="185"/>
      <c r="AT223" s="185"/>
      <c r="AU223" s="185"/>
      <c r="AV223" s="185"/>
      <c r="AW223" s="185"/>
      <c r="AX223" s="185"/>
    </row>
    <row r="224" spans="1:50" ht="12" customHeight="1">
      <c r="A224" s="9" t="s">
        <v>38</v>
      </c>
      <c r="B224" s="18"/>
      <c r="C224" s="8" t="s">
        <v>140</v>
      </c>
      <c r="D224" s="18"/>
      <c r="E224" s="18"/>
      <c r="F224" s="18"/>
      <c r="G224" s="18"/>
      <c r="H224" s="18"/>
      <c r="I224" s="18"/>
      <c r="J224" s="18"/>
      <c r="K224" s="18"/>
      <c r="L224" s="18"/>
      <c r="M224" s="18"/>
      <c r="N224" s="18"/>
      <c r="O224" s="18"/>
      <c r="P224" s="18"/>
      <c r="Q224" s="18"/>
      <c r="R224" s="18"/>
      <c r="S224" s="18"/>
      <c r="T224" s="18"/>
      <c r="U224" s="18"/>
      <c r="V224" s="18"/>
      <c r="W224" s="18"/>
      <c r="X224" s="18"/>
      <c r="Y224" s="48"/>
      <c r="Z224" s="48"/>
      <c r="AA224" s="185"/>
      <c r="AB224" s="185"/>
      <c r="AC224" s="185"/>
      <c r="AD224" s="185"/>
      <c r="AE224" s="185"/>
      <c r="AF224" s="185"/>
      <c r="AG224" s="185"/>
      <c r="AH224" s="185"/>
      <c r="AI224" s="185"/>
      <c r="AJ224" s="185"/>
      <c r="AK224" s="185"/>
      <c r="AL224" s="185"/>
      <c r="AM224" s="185"/>
      <c r="AN224" s="185"/>
      <c r="AO224" s="185"/>
      <c r="AP224" s="185"/>
      <c r="AQ224" s="185"/>
      <c r="AR224" s="185"/>
      <c r="AS224" s="185"/>
      <c r="AT224" s="185"/>
      <c r="AU224" s="185"/>
      <c r="AV224" s="185"/>
      <c r="AW224" s="185"/>
      <c r="AX224" s="185"/>
    </row>
    <row r="225" spans="1:57" ht="12" customHeight="1">
      <c r="A225" s="108" t="s">
        <v>198</v>
      </c>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48"/>
      <c r="Z225" s="48"/>
      <c r="AA225" s="185"/>
      <c r="AB225" s="185"/>
      <c r="AC225" s="185"/>
      <c r="AD225" s="185"/>
      <c r="AE225" s="185"/>
      <c r="AF225" s="185"/>
      <c r="AG225" s="185"/>
      <c r="AH225" s="185"/>
      <c r="AI225" s="185"/>
      <c r="AJ225" s="185"/>
      <c r="AK225" s="185"/>
      <c r="AL225" s="185"/>
      <c r="AM225" s="185"/>
      <c r="AN225" s="185"/>
      <c r="AO225" s="185"/>
      <c r="AP225" s="185"/>
      <c r="AQ225" s="185"/>
      <c r="AR225" s="185"/>
      <c r="AS225" s="185"/>
      <c r="AT225" s="185"/>
      <c r="AU225" s="185"/>
      <c r="AV225" s="185"/>
      <c r="AW225" s="185"/>
      <c r="AX225" s="185"/>
    </row>
    <row r="226" spans="1:57" ht="12" customHeight="1">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48"/>
      <c r="Z226" s="48"/>
      <c r="AA226" s="185"/>
      <c r="AB226" s="185"/>
      <c r="AC226" s="185"/>
      <c r="AD226" s="185"/>
      <c r="AE226" s="185"/>
      <c r="AF226" s="185"/>
      <c r="AG226" s="185"/>
      <c r="AH226" s="185"/>
      <c r="AI226" s="185"/>
      <c r="AJ226" s="185"/>
      <c r="AK226" s="185"/>
      <c r="AL226" s="185"/>
      <c r="AM226" s="185"/>
      <c r="AN226" s="185"/>
      <c r="AO226" s="185"/>
      <c r="AP226" s="185"/>
      <c r="AQ226" s="185"/>
      <c r="AR226" s="185"/>
      <c r="AS226" s="185"/>
      <c r="AT226" s="185"/>
      <c r="AU226" s="185"/>
      <c r="AV226" s="185"/>
      <c r="AW226" s="185"/>
      <c r="AX226" s="185"/>
    </row>
    <row r="227" spans="1:57" ht="12" customHeight="1">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48"/>
      <c r="Z227" s="48"/>
      <c r="AA227" s="185"/>
      <c r="AB227" s="185"/>
      <c r="AC227" s="185"/>
      <c r="AD227" s="185"/>
      <c r="AE227" s="185"/>
      <c r="AF227" s="185"/>
      <c r="AG227" s="185"/>
      <c r="AH227" s="185"/>
      <c r="AI227" s="185"/>
      <c r="AJ227" s="185"/>
      <c r="AK227" s="185"/>
      <c r="AL227" s="185"/>
      <c r="AM227" s="185"/>
      <c r="AN227" s="185"/>
      <c r="AO227" s="185"/>
      <c r="AP227" s="185"/>
      <c r="AQ227" s="185"/>
      <c r="AR227" s="185"/>
      <c r="AS227" s="185"/>
      <c r="AT227" s="185"/>
      <c r="AU227" s="185"/>
      <c r="AV227" s="185"/>
      <c r="AW227" s="185"/>
      <c r="AX227" s="185"/>
    </row>
    <row r="228" spans="1:57" ht="12" customHeight="1">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48"/>
      <c r="Z228" s="48"/>
      <c r="AA228" s="185"/>
      <c r="AB228" s="185"/>
      <c r="AC228" s="185"/>
      <c r="AD228" s="185"/>
      <c r="AE228" s="185"/>
      <c r="AF228" s="185"/>
      <c r="AG228" s="185"/>
      <c r="AH228" s="185"/>
      <c r="AI228" s="185"/>
      <c r="AJ228" s="185"/>
      <c r="AK228" s="185"/>
      <c r="AL228" s="185"/>
      <c r="AM228" s="185"/>
      <c r="AN228" s="185"/>
      <c r="AO228" s="185"/>
      <c r="AP228" s="185"/>
      <c r="AQ228" s="185"/>
      <c r="AR228" s="185"/>
      <c r="AS228" s="185"/>
      <c r="AT228" s="185"/>
      <c r="AU228" s="185"/>
      <c r="AV228" s="185"/>
      <c r="AW228" s="185"/>
      <c r="AX228" s="185"/>
    </row>
    <row r="229" spans="1:57" ht="12"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48"/>
      <c r="Z229" s="48"/>
      <c r="AA229" s="185"/>
      <c r="AB229" s="185"/>
      <c r="AC229" s="185"/>
      <c r="AD229" s="185"/>
      <c r="AE229" s="185"/>
      <c r="AF229" s="185"/>
      <c r="AG229" s="185"/>
      <c r="AH229" s="185"/>
      <c r="AI229" s="185"/>
      <c r="AJ229" s="185"/>
      <c r="AK229" s="185"/>
      <c r="AL229" s="185"/>
      <c r="AM229" s="185"/>
      <c r="AN229" s="185"/>
      <c r="AO229" s="185"/>
      <c r="AP229" s="185"/>
      <c r="AQ229" s="185"/>
      <c r="AR229" s="185"/>
      <c r="AS229" s="185"/>
      <c r="AT229" s="185"/>
      <c r="AU229" s="185"/>
      <c r="AV229" s="185"/>
      <c r="AW229" s="185"/>
      <c r="AX229" s="185"/>
    </row>
    <row r="230" spans="1:57" ht="12" customHeight="1">
      <c r="A230" s="9" t="s">
        <v>40</v>
      </c>
      <c r="B230" s="18"/>
      <c r="C230" s="134" t="s">
        <v>141</v>
      </c>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48"/>
      <c r="Z230" s="48"/>
      <c r="AA230" s="184" t="s">
        <v>252</v>
      </c>
      <c r="AB230" s="184"/>
      <c r="AC230" s="184"/>
      <c r="AD230" s="184"/>
      <c r="AE230" s="184"/>
      <c r="AF230" s="184"/>
      <c r="AG230" s="184"/>
      <c r="AH230" s="184"/>
      <c r="AI230" s="184"/>
      <c r="AJ230" s="184"/>
      <c r="AK230" s="184"/>
      <c r="AL230" s="184"/>
      <c r="AM230" s="184"/>
      <c r="AN230" s="184"/>
      <c r="AO230" s="184"/>
      <c r="AP230" s="184"/>
      <c r="AQ230" s="184"/>
      <c r="AR230" s="184"/>
      <c r="AS230" s="184"/>
      <c r="AT230" s="184"/>
      <c r="AU230" s="184"/>
      <c r="AV230" s="184"/>
      <c r="AW230" s="184"/>
      <c r="AX230" s="184"/>
    </row>
    <row r="231" spans="1:57" ht="12" customHeight="1">
      <c r="A231" s="9"/>
      <c r="B231" s="18"/>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48"/>
      <c r="Z231" s="48"/>
      <c r="AA231" s="184"/>
      <c r="AB231" s="184"/>
      <c r="AC231" s="184"/>
      <c r="AD231" s="184"/>
      <c r="AE231" s="184"/>
      <c r="AF231" s="184"/>
      <c r="AG231" s="184"/>
      <c r="AH231" s="184"/>
      <c r="AI231" s="184"/>
      <c r="AJ231" s="184"/>
      <c r="AK231" s="184"/>
      <c r="AL231" s="184"/>
      <c r="AM231" s="184"/>
      <c r="AN231" s="184"/>
      <c r="AO231" s="184"/>
      <c r="AP231" s="184"/>
      <c r="AQ231" s="184"/>
      <c r="AR231" s="184"/>
      <c r="AS231" s="184"/>
      <c r="AT231" s="184"/>
      <c r="AU231" s="184"/>
      <c r="AV231" s="184"/>
      <c r="AW231" s="184"/>
      <c r="AX231" s="184"/>
    </row>
    <row r="232" spans="1:57" ht="12" customHeight="1">
      <c r="A232" s="18" t="s">
        <v>199</v>
      </c>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48"/>
      <c r="Z232" s="48"/>
      <c r="AA232" s="184"/>
      <c r="AB232" s="184"/>
      <c r="AC232" s="184"/>
      <c r="AD232" s="184"/>
      <c r="AE232" s="184"/>
      <c r="AF232" s="184"/>
      <c r="AG232" s="184"/>
      <c r="AH232" s="184"/>
      <c r="AI232" s="184"/>
      <c r="AJ232" s="184"/>
      <c r="AK232" s="184"/>
      <c r="AL232" s="184"/>
      <c r="AM232" s="184"/>
      <c r="AN232" s="184"/>
      <c r="AO232" s="184"/>
      <c r="AP232" s="184"/>
      <c r="AQ232" s="184"/>
      <c r="AR232" s="184"/>
      <c r="AS232" s="184"/>
      <c r="AT232" s="184"/>
      <c r="AU232" s="184"/>
      <c r="AV232" s="184"/>
      <c r="AW232" s="184"/>
      <c r="AX232" s="184"/>
    </row>
    <row r="233" spans="1:57" ht="12" customHeight="1">
      <c r="A233" s="3" t="s">
        <v>174</v>
      </c>
      <c r="B233" s="166" t="s">
        <v>142</v>
      </c>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48"/>
      <c r="Z233" s="48"/>
      <c r="AA233" s="184"/>
      <c r="AB233" s="184"/>
      <c r="AC233" s="184"/>
      <c r="AD233" s="184"/>
      <c r="AE233" s="184"/>
      <c r="AF233" s="184"/>
      <c r="AG233" s="184"/>
      <c r="AH233" s="184"/>
      <c r="AI233" s="184"/>
      <c r="AJ233" s="184"/>
      <c r="AK233" s="184"/>
      <c r="AL233" s="184"/>
      <c r="AM233" s="184"/>
      <c r="AN233" s="184"/>
      <c r="AO233" s="184"/>
      <c r="AP233" s="184"/>
      <c r="AQ233" s="184"/>
      <c r="AR233" s="184"/>
      <c r="AS233" s="184"/>
      <c r="AT233" s="184"/>
      <c r="AU233" s="184"/>
      <c r="AV233" s="184"/>
      <c r="AW233" s="184"/>
      <c r="AX233" s="184"/>
    </row>
    <row r="234" spans="1:57" ht="12" customHeight="1">
      <c r="A234" s="1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48"/>
      <c r="Z234" s="48"/>
      <c r="AA234" s="184"/>
      <c r="AB234" s="184"/>
      <c r="AC234" s="184"/>
      <c r="AD234" s="184"/>
      <c r="AE234" s="184"/>
      <c r="AF234" s="184"/>
      <c r="AG234" s="184"/>
      <c r="AH234" s="184"/>
      <c r="AI234" s="184"/>
      <c r="AJ234" s="184"/>
      <c r="AK234" s="184"/>
      <c r="AL234" s="184"/>
      <c r="AM234" s="184"/>
      <c r="AN234" s="184"/>
      <c r="AO234" s="184"/>
      <c r="AP234" s="184"/>
      <c r="AQ234" s="184"/>
      <c r="AR234" s="184"/>
      <c r="AS234" s="184"/>
      <c r="AT234" s="184"/>
      <c r="AU234" s="184"/>
      <c r="AV234" s="184"/>
      <c r="AW234" s="184"/>
      <c r="AX234" s="184"/>
    </row>
    <row r="235" spans="1:57" ht="12" customHeight="1">
      <c r="A235" s="1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48"/>
      <c r="Z235" s="48"/>
      <c r="AA235" s="184"/>
      <c r="AB235" s="184"/>
      <c r="AC235" s="184"/>
      <c r="AD235" s="184"/>
      <c r="AE235" s="184"/>
      <c r="AF235" s="184"/>
      <c r="AG235" s="184"/>
      <c r="AH235" s="184"/>
      <c r="AI235" s="184"/>
      <c r="AJ235" s="184"/>
      <c r="AK235" s="184"/>
      <c r="AL235" s="184"/>
      <c r="AM235" s="184"/>
      <c r="AN235" s="184"/>
      <c r="AO235" s="184"/>
      <c r="AP235" s="184"/>
      <c r="AQ235" s="184"/>
      <c r="AR235" s="184"/>
      <c r="AS235" s="184"/>
      <c r="AT235" s="184"/>
      <c r="AU235" s="184"/>
      <c r="AV235" s="184"/>
      <c r="AW235" s="184"/>
      <c r="AX235" s="184"/>
    </row>
    <row r="236" spans="1:57" ht="12" customHeight="1">
      <c r="A236" s="3" t="s">
        <v>174</v>
      </c>
      <c r="B236" s="167" t="s">
        <v>143</v>
      </c>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48"/>
      <c r="Z236" s="48"/>
      <c r="AA236" s="184"/>
      <c r="AB236" s="184"/>
      <c r="AC236" s="184"/>
      <c r="AD236" s="184"/>
      <c r="AE236" s="184"/>
      <c r="AF236" s="184"/>
      <c r="AG236" s="184"/>
      <c r="AH236" s="184"/>
      <c r="AI236" s="184"/>
      <c r="AJ236" s="184"/>
      <c r="AK236" s="184"/>
      <c r="AL236" s="184"/>
      <c r="AM236" s="184"/>
      <c r="AN236" s="184"/>
      <c r="AO236" s="184"/>
      <c r="AP236" s="184"/>
      <c r="AQ236" s="184"/>
      <c r="AR236" s="184"/>
      <c r="AS236" s="184"/>
      <c r="AT236" s="184"/>
      <c r="AU236" s="184"/>
      <c r="AV236" s="184"/>
      <c r="AW236" s="184"/>
      <c r="AX236" s="184"/>
    </row>
    <row r="237" spans="1:57" ht="12" customHeight="1">
      <c r="A237" s="16"/>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48"/>
      <c r="Z237" s="48"/>
    </row>
    <row r="238" spans="1:57" ht="12" customHeight="1">
      <c r="A238" s="16"/>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48"/>
      <c r="Z238" s="48"/>
      <c r="AA238" s="175" t="s">
        <v>253</v>
      </c>
      <c r="AB238" s="175"/>
      <c r="AC238" s="177" t="s">
        <v>254</v>
      </c>
      <c r="AD238" s="177"/>
      <c r="AE238" s="177"/>
      <c r="AF238" s="177"/>
      <c r="AG238" s="177"/>
      <c r="AH238" s="177"/>
      <c r="AI238" s="177"/>
      <c r="AJ238" s="177"/>
      <c r="AK238" s="177"/>
      <c r="AL238" s="177"/>
      <c r="AM238" s="177"/>
      <c r="AN238" s="177"/>
      <c r="AO238" s="177"/>
      <c r="AP238" s="177"/>
      <c r="AQ238" s="177"/>
      <c r="AR238" s="177"/>
      <c r="AS238" s="177"/>
      <c r="AT238" s="177"/>
      <c r="AU238" s="177"/>
      <c r="AV238" s="177"/>
      <c r="AW238" s="177"/>
      <c r="AX238" s="177"/>
    </row>
    <row r="239" spans="1:57" ht="12" customHeight="1">
      <c r="A239" s="16"/>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8"/>
      <c r="Z239" s="18"/>
      <c r="AA239" s="183" t="s">
        <v>255</v>
      </c>
      <c r="AB239" s="183"/>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BA239" s="23"/>
      <c r="BB239" s="23"/>
      <c r="BC239" s="23"/>
      <c r="BD239" s="23"/>
      <c r="BE239" s="23"/>
    </row>
    <row r="240" spans="1:57" ht="12" customHeight="1">
      <c r="A240" s="16"/>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8"/>
      <c r="Z240" s="18"/>
      <c r="AA240" s="183"/>
      <c r="AB240" s="183"/>
      <c r="AC240" s="183"/>
      <c r="AD240" s="183"/>
      <c r="AE240" s="183"/>
      <c r="AF240" s="183"/>
      <c r="AG240" s="183"/>
      <c r="AH240" s="183"/>
      <c r="AI240" s="183"/>
      <c r="AJ240" s="183"/>
      <c r="AK240" s="183"/>
      <c r="AL240" s="183"/>
      <c r="AM240" s="183"/>
      <c r="AN240" s="183"/>
      <c r="AO240" s="183"/>
      <c r="AP240" s="183"/>
      <c r="AQ240" s="183"/>
      <c r="AR240" s="183"/>
      <c r="AS240" s="183"/>
      <c r="AT240" s="183"/>
      <c r="AU240" s="183"/>
      <c r="AV240" s="183"/>
      <c r="AW240" s="183"/>
      <c r="AX240" s="183"/>
      <c r="BA240" s="23"/>
      <c r="BB240" s="23"/>
      <c r="BC240" s="23"/>
      <c r="BD240" s="23"/>
      <c r="BE240" s="23"/>
    </row>
    <row r="241" spans="1:57" ht="12" customHeight="1">
      <c r="A241" s="9" t="s">
        <v>41</v>
      </c>
      <c r="B241" s="18"/>
      <c r="C241" s="8" t="s">
        <v>144</v>
      </c>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3"/>
      <c r="AB241" s="183"/>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3"/>
      <c r="BA241" s="23"/>
      <c r="BB241" s="23"/>
      <c r="BC241" s="23"/>
      <c r="BD241" s="23"/>
      <c r="BE241" s="23"/>
    </row>
    <row r="242" spans="1:57" ht="12" customHeight="1">
      <c r="A242" s="108" t="s">
        <v>281</v>
      </c>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8"/>
      <c r="Z242" s="18"/>
      <c r="AA242" s="183"/>
      <c r="AB242" s="183"/>
      <c r="AC242" s="183"/>
      <c r="AD242" s="183"/>
      <c r="AE242" s="183"/>
      <c r="AF242" s="183"/>
      <c r="AG242" s="183"/>
      <c r="AH242" s="183"/>
      <c r="AI242" s="183"/>
      <c r="AJ242" s="183"/>
      <c r="AK242" s="183"/>
      <c r="AL242" s="183"/>
      <c r="AM242" s="183"/>
      <c r="AN242" s="183"/>
      <c r="AO242" s="183"/>
      <c r="AP242" s="183"/>
      <c r="AQ242" s="183"/>
      <c r="AR242" s="183"/>
      <c r="AS242" s="183"/>
      <c r="AT242" s="183"/>
      <c r="AU242" s="183"/>
      <c r="AV242" s="183"/>
      <c r="AW242" s="183"/>
      <c r="AX242" s="183"/>
      <c r="BA242" s="23"/>
      <c r="BB242" s="23"/>
      <c r="BC242" s="23"/>
      <c r="BD242" s="23"/>
      <c r="BE242" s="23"/>
    </row>
    <row r="243" spans="1:57" ht="12" customHeight="1">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8"/>
      <c r="Z243" s="18"/>
      <c r="AA243" s="183"/>
      <c r="AB243" s="183"/>
      <c r="AC243" s="183"/>
      <c r="AD243" s="183"/>
      <c r="AE243" s="183"/>
      <c r="AF243" s="183"/>
      <c r="AG243" s="183"/>
      <c r="AH243" s="183"/>
      <c r="AI243" s="183"/>
      <c r="AJ243" s="183"/>
      <c r="AK243" s="183"/>
      <c r="AL243" s="183"/>
      <c r="AM243" s="183"/>
      <c r="AN243" s="183"/>
      <c r="AO243" s="183"/>
      <c r="AP243" s="183"/>
      <c r="AQ243" s="183"/>
      <c r="AR243" s="183"/>
      <c r="AS243" s="183"/>
      <c r="AT243" s="183"/>
      <c r="AU243" s="183"/>
      <c r="AV243" s="183"/>
      <c r="AW243" s="183"/>
      <c r="AX243" s="183"/>
      <c r="BA243" s="23"/>
      <c r="BB243" s="23"/>
      <c r="BC243" s="23"/>
      <c r="BD243" s="23"/>
      <c r="BE243" s="23"/>
    </row>
    <row r="244" spans="1:57" ht="12" customHeight="1">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8"/>
      <c r="Z244" s="18"/>
      <c r="AA244" s="183"/>
      <c r="AB244" s="183"/>
      <c r="AC244" s="183"/>
      <c r="AD244" s="183"/>
      <c r="AE244" s="183"/>
      <c r="AF244" s="183"/>
      <c r="AG244" s="183"/>
      <c r="AH244" s="183"/>
      <c r="AI244" s="183"/>
      <c r="AJ244" s="183"/>
      <c r="AK244" s="183"/>
      <c r="AL244" s="183"/>
      <c r="AM244" s="183"/>
      <c r="AN244" s="183"/>
      <c r="AO244" s="183"/>
      <c r="AP244" s="183"/>
      <c r="AQ244" s="183"/>
      <c r="AR244" s="183"/>
      <c r="AS244" s="183"/>
      <c r="AT244" s="183"/>
      <c r="AU244" s="183"/>
      <c r="AV244" s="183"/>
      <c r="AW244" s="183"/>
      <c r="AX244" s="183"/>
      <c r="BA244" s="23"/>
      <c r="BB244" s="23"/>
      <c r="BC244" s="23"/>
      <c r="BD244" s="23"/>
      <c r="BE244" s="23"/>
    </row>
    <row r="245" spans="1:57" ht="12" customHeight="1">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8"/>
      <c r="Z245" s="18"/>
      <c r="AA245" s="183"/>
      <c r="AB245" s="183"/>
      <c r="AC245" s="183"/>
      <c r="AD245" s="183"/>
      <c r="AE245" s="183"/>
      <c r="AF245" s="183"/>
      <c r="AG245" s="183"/>
      <c r="AH245" s="183"/>
      <c r="AI245" s="183"/>
      <c r="AJ245" s="183"/>
      <c r="AK245" s="183"/>
      <c r="AL245" s="183"/>
      <c r="AM245" s="183"/>
      <c r="AN245" s="183"/>
      <c r="AO245" s="183"/>
      <c r="AP245" s="183"/>
      <c r="AQ245" s="183"/>
      <c r="AR245" s="183"/>
      <c r="AS245" s="183"/>
      <c r="AT245" s="183"/>
      <c r="AU245" s="183"/>
      <c r="AV245" s="183"/>
      <c r="AW245" s="183"/>
      <c r="AX245" s="183"/>
      <c r="BA245" s="23"/>
      <c r="BB245" s="23"/>
      <c r="BC245" s="23"/>
      <c r="BD245" s="23"/>
      <c r="BE245" s="23"/>
    </row>
    <row r="246" spans="1:57" ht="12"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3"/>
      <c r="AB246" s="183"/>
      <c r="AC246" s="183"/>
      <c r="AD246" s="183"/>
      <c r="AE246" s="183"/>
      <c r="AF246" s="183"/>
      <c r="AG246" s="183"/>
      <c r="AH246" s="183"/>
      <c r="AI246" s="183"/>
      <c r="AJ246" s="183"/>
      <c r="AK246" s="183"/>
      <c r="AL246" s="183"/>
      <c r="AM246" s="183"/>
      <c r="AN246" s="183"/>
      <c r="AO246" s="183"/>
      <c r="AP246" s="183"/>
      <c r="AQ246" s="183"/>
      <c r="AR246" s="183"/>
      <c r="AS246" s="183"/>
      <c r="AT246" s="183"/>
      <c r="AU246" s="183"/>
      <c r="AV246" s="183"/>
      <c r="AW246" s="183"/>
      <c r="AX246" s="183"/>
      <c r="BA246" s="23"/>
      <c r="BB246" s="23"/>
      <c r="BC246" s="23"/>
      <c r="BD246" s="23"/>
      <c r="BE246" s="23"/>
    </row>
    <row r="247" spans="1:57" ht="12" customHeight="1">
      <c r="A247" s="9" t="s">
        <v>42</v>
      </c>
      <c r="B247" s="18"/>
      <c r="C247" s="8" t="s">
        <v>164</v>
      </c>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3" t="s">
        <v>256</v>
      </c>
      <c r="AB247" s="183"/>
      <c r="AC247" s="183"/>
      <c r="AD247" s="183"/>
      <c r="AE247" s="183"/>
      <c r="AF247" s="183"/>
      <c r="AG247" s="183"/>
      <c r="AH247" s="183"/>
      <c r="AI247" s="183"/>
      <c r="AJ247" s="183"/>
      <c r="AK247" s="183"/>
      <c r="AL247" s="183"/>
      <c r="AM247" s="183"/>
      <c r="AN247" s="183"/>
      <c r="AO247" s="183"/>
      <c r="AP247" s="183"/>
      <c r="AQ247" s="183"/>
      <c r="AR247" s="183"/>
      <c r="AS247" s="183"/>
      <c r="AT247" s="183"/>
      <c r="AU247" s="183"/>
      <c r="AV247" s="183"/>
      <c r="AW247" s="183"/>
      <c r="AX247" s="183"/>
      <c r="BA247" s="23"/>
      <c r="BB247" s="23"/>
      <c r="BC247" s="23"/>
      <c r="BD247" s="23"/>
      <c r="BE247" s="23"/>
    </row>
    <row r="248" spans="1:57" ht="12" customHeight="1">
      <c r="A248" s="18" t="s">
        <v>282</v>
      </c>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3"/>
      <c r="AB248" s="183"/>
      <c r="AC248" s="183"/>
      <c r="AD248" s="183"/>
      <c r="AE248" s="183"/>
      <c r="AF248" s="183"/>
      <c r="AG248" s="183"/>
      <c r="AH248" s="183"/>
      <c r="AI248" s="183"/>
      <c r="AJ248" s="183"/>
      <c r="AK248" s="183"/>
      <c r="AL248" s="183"/>
      <c r="AM248" s="183"/>
      <c r="AN248" s="183"/>
      <c r="AO248" s="183"/>
      <c r="AP248" s="183"/>
      <c r="AQ248" s="183"/>
      <c r="AR248" s="183"/>
      <c r="AS248" s="183"/>
      <c r="AT248" s="183"/>
      <c r="AU248" s="183"/>
      <c r="AV248" s="183"/>
      <c r="AW248" s="183"/>
      <c r="AX248" s="183"/>
      <c r="BA248" s="23"/>
      <c r="BB248" s="23"/>
      <c r="BC248" s="23"/>
      <c r="BD248" s="23"/>
      <c r="BE248" s="23"/>
    </row>
    <row r="249" spans="1:57" ht="12"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8"/>
      <c r="Z249" s="18"/>
      <c r="AA249" s="183"/>
      <c r="AB249" s="183"/>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3"/>
      <c r="BA249" s="23"/>
      <c r="BB249" s="23"/>
      <c r="BC249" s="23"/>
      <c r="BD249" s="23"/>
      <c r="BE249" s="23"/>
    </row>
    <row r="250" spans="1:57" ht="12" customHeight="1">
      <c r="A250" s="114" t="s">
        <v>29</v>
      </c>
      <c r="B250" s="114"/>
      <c r="C250" s="108" t="s">
        <v>219</v>
      </c>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8"/>
      <c r="Z250" s="18"/>
      <c r="AA250" s="183"/>
      <c r="AB250" s="183"/>
      <c r="AC250" s="183"/>
      <c r="AD250" s="183"/>
      <c r="AE250" s="183"/>
      <c r="AF250" s="183"/>
      <c r="AG250" s="183"/>
      <c r="AH250" s="183"/>
      <c r="AI250" s="183"/>
      <c r="AJ250" s="183"/>
      <c r="AK250" s="183"/>
      <c r="AL250" s="183"/>
      <c r="AM250" s="183"/>
      <c r="AN250" s="183"/>
      <c r="AO250" s="183"/>
      <c r="AP250" s="183"/>
      <c r="AQ250" s="183"/>
      <c r="AR250" s="183"/>
      <c r="AS250" s="183"/>
      <c r="AT250" s="183"/>
      <c r="AU250" s="183"/>
      <c r="AV250" s="183"/>
      <c r="AW250" s="183"/>
      <c r="AX250" s="183"/>
      <c r="BA250" s="23"/>
      <c r="BB250" s="23"/>
      <c r="BC250" s="23"/>
      <c r="BD250" s="23"/>
      <c r="BE250" s="23"/>
    </row>
    <row r="251" spans="1:57" ht="12" customHeight="1">
      <c r="A251" s="16"/>
      <c r="B251" s="16"/>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8"/>
      <c r="Z251" s="18"/>
      <c r="AA251" s="183"/>
      <c r="AB251" s="183"/>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BA251" s="23"/>
      <c r="BB251" s="23"/>
      <c r="BC251" s="23"/>
      <c r="BD251" s="23"/>
      <c r="BE251" s="23"/>
    </row>
    <row r="252" spans="1:57" ht="12" customHeight="1">
      <c r="A252" s="16"/>
      <c r="B252" s="16"/>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8"/>
      <c r="Z252" s="18"/>
      <c r="AB252" s="81"/>
      <c r="AC252" s="83"/>
      <c r="BA252" s="23"/>
      <c r="BB252" s="23"/>
      <c r="BC252" s="23"/>
      <c r="BD252" s="23"/>
      <c r="BE252" s="23"/>
    </row>
    <row r="253" spans="1:57" ht="12" customHeight="1">
      <c r="A253" s="16"/>
      <c r="B253" s="16"/>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8"/>
      <c r="Z253" s="18"/>
      <c r="AA253" s="74" t="s">
        <v>257</v>
      </c>
      <c r="AB253" s="82"/>
      <c r="AC253" s="178" t="s">
        <v>258</v>
      </c>
      <c r="AD253" s="178"/>
      <c r="AE253" s="178"/>
      <c r="AF253" s="178"/>
      <c r="AG253" s="178"/>
      <c r="AH253" s="178"/>
      <c r="AI253" s="178"/>
      <c r="AJ253" s="178"/>
      <c r="AK253" s="178"/>
      <c r="AL253" s="178"/>
      <c r="AM253" s="178"/>
      <c r="AN253" s="178"/>
      <c r="AO253" s="178"/>
      <c r="AP253" s="178"/>
      <c r="AQ253" s="178"/>
      <c r="AR253" s="178"/>
      <c r="AS253" s="178"/>
      <c r="AT253" s="178"/>
      <c r="AU253" s="178"/>
      <c r="AV253" s="178"/>
      <c r="AW253" s="178"/>
      <c r="AX253" s="82"/>
      <c r="BA253" s="23"/>
      <c r="BB253" s="23"/>
      <c r="BC253" s="23"/>
      <c r="BD253" s="23"/>
      <c r="BE253" s="23"/>
    </row>
    <row r="254" spans="1:57" ht="12" customHeight="1">
      <c r="A254" s="45"/>
      <c r="B254" s="45"/>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8"/>
      <c r="Z254" s="18"/>
      <c r="AA254" s="179" t="s">
        <v>259</v>
      </c>
      <c r="AB254" s="179"/>
      <c r="AC254" s="179"/>
      <c r="AD254" s="179"/>
      <c r="AE254" s="179"/>
      <c r="AF254" s="179"/>
      <c r="AG254" s="179"/>
      <c r="AH254" s="179"/>
      <c r="AI254" s="179"/>
      <c r="AJ254" s="179"/>
      <c r="AK254" s="179"/>
      <c r="AL254" s="179"/>
      <c r="AM254" s="179"/>
      <c r="AN254" s="179"/>
      <c r="AO254" s="179"/>
      <c r="AP254" s="179"/>
      <c r="AQ254" s="179"/>
      <c r="AR254" s="179"/>
      <c r="AS254" s="179"/>
      <c r="AT254" s="179"/>
      <c r="AU254" s="179"/>
      <c r="AV254" s="179"/>
      <c r="AW254" s="179"/>
      <c r="AX254" s="179"/>
      <c r="BA254" s="23"/>
      <c r="BB254" s="23"/>
      <c r="BC254" s="23"/>
      <c r="BD254" s="23"/>
      <c r="BE254" s="23"/>
    </row>
    <row r="255" spans="1:57" ht="12" customHeight="1">
      <c r="D255" s="98"/>
      <c r="E255" s="98"/>
      <c r="F255" s="98"/>
      <c r="G255" s="98"/>
      <c r="H255" s="98"/>
      <c r="I255" s="98"/>
      <c r="J255" s="98"/>
      <c r="K255" s="98"/>
      <c r="L255" s="98"/>
      <c r="M255" s="98"/>
      <c r="N255" s="98"/>
      <c r="O255" s="98"/>
      <c r="P255" s="98"/>
      <c r="Q255" s="98"/>
      <c r="R255" s="98"/>
      <c r="S255" s="98"/>
      <c r="T255" s="98"/>
      <c r="U255" s="98"/>
      <c r="V255" s="98"/>
      <c r="W255" s="98"/>
      <c r="X255" s="98"/>
      <c r="Y255" s="18"/>
      <c r="Z255" s="18"/>
      <c r="AA255" s="179"/>
      <c r="AB255" s="179"/>
      <c r="AC255" s="179"/>
      <c r="AD255" s="179"/>
      <c r="AE255" s="179"/>
      <c r="AF255" s="179"/>
      <c r="AG255" s="179"/>
      <c r="AH255" s="179"/>
      <c r="AI255" s="179"/>
      <c r="AJ255" s="179"/>
      <c r="AK255" s="179"/>
      <c r="AL255" s="179"/>
      <c r="AM255" s="179"/>
      <c r="AN255" s="179"/>
      <c r="AO255" s="179"/>
      <c r="AP255" s="179"/>
      <c r="AQ255" s="179"/>
      <c r="AR255" s="179"/>
      <c r="AS255" s="179"/>
      <c r="AT255" s="179"/>
      <c r="AU255" s="179"/>
      <c r="AV255" s="179"/>
      <c r="AW255" s="179"/>
      <c r="AX255" s="179"/>
      <c r="BA255" s="23"/>
      <c r="BB255" s="23"/>
      <c r="BC255" s="23"/>
      <c r="BD255" s="23"/>
      <c r="BE255" s="23"/>
    </row>
    <row r="256" spans="1:57" ht="12" customHeight="1">
      <c r="A256" s="150" t="s">
        <v>290</v>
      </c>
      <c r="B256" s="150"/>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8"/>
      <c r="Z256" s="18"/>
      <c r="AA256" s="179"/>
      <c r="AB256" s="179"/>
      <c r="AC256" s="179"/>
      <c r="AD256" s="179"/>
      <c r="AE256" s="179"/>
      <c r="AF256" s="179"/>
      <c r="AG256" s="179"/>
      <c r="AH256" s="179"/>
      <c r="AI256" s="179"/>
      <c r="AJ256" s="179"/>
      <c r="AK256" s="179"/>
      <c r="AL256" s="179"/>
      <c r="AM256" s="179"/>
      <c r="AN256" s="179"/>
      <c r="AO256" s="179"/>
      <c r="AP256" s="179"/>
      <c r="AQ256" s="179"/>
      <c r="AR256" s="179"/>
      <c r="AS256" s="179"/>
      <c r="AT256" s="179"/>
      <c r="AU256" s="179"/>
      <c r="AV256" s="179"/>
      <c r="AW256" s="179"/>
      <c r="AX256" s="179"/>
      <c r="BA256" s="23"/>
      <c r="BB256" s="23"/>
      <c r="BC256" s="23"/>
      <c r="BD256" s="23"/>
      <c r="BE256" s="23"/>
    </row>
    <row r="257" spans="1:57" ht="12" customHeight="1">
      <c r="A257" s="133" t="s">
        <v>31</v>
      </c>
      <c r="B257" s="133"/>
      <c r="C257" s="108" t="s">
        <v>176</v>
      </c>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8"/>
      <c r="Z257" s="18"/>
      <c r="AA257" s="179"/>
      <c r="AB257" s="179"/>
      <c r="AC257" s="179"/>
      <c r="AD257" s="179"/>
      <c r="AE257" s="179"/>
      <c r="AF257" s="179"/>
      <c r="AG257" s="179"/>
      <c r="AH257" s="179"/>
      <c r="AI257" s="179"/>
      <c r="AJ257" s="179"/>
      <c r="AK257" s="179"/>
      <c r="AL257" s="179"/>
      <c r="AM257" s="179"/>
      <c r="AN257" s="179"/>
      <c r="AO257" s="179"/>
      <c r="AP257" s="179"/>
      <c r="AQ257" s="179"/>
      <c r="AR257" s="179"/>
      <c r="AS257" s="179"/>
      <c r="AT257" s="179"/>
      <c r="AU257" s="179"/>
      <c r="AV257" s="179"/>
      <c r="AW257" s="179"/>
      <c r="AX257" s="179"/>
      <c r="BA257" s="23"/>
      <c r="BB257" s="23"/>
      <c r="BC257" s="23"/>
      <c r="BD257" s="23"/>
      <c r="BE257" s="23"/>
    </row>
    <row r="258" spans="1:57" ht="12" customHeight="1">
      <c r="A258" s="18"/>
      <c r="B258" s="1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8"/>
      <c r="Z258" s="18"/>
      <c r="AA258" s="179"/>
      <c r="AB258" s="179"/>
      <c r="AC258" s="179"/>
      <c r="AD258" s="179"/>
      <c r="AE258" s="179"/>
      <c r="AF258" s="179"/>
      <c r="AG258" s="179"/>
      <c r="AH258" s="179"/>
      <c r="AI258" s="179"/>
      <c r="AJ258" s="179"/>
      <c r="AK258" s="179"/>
      <c r="AL258" s="179"/>
      <c r="AM258" s="179"/>
      <c r="AN258" s="179"/>
      <c r="AO258" s="179"/>
      <c r="AP258" s="179"/>
      <c r="AQ258" s="179"/>
      <c r="AR258" s="179"/>
      <c r="AS258" s="179"/>
      <c r="AT258" s="179"/>
      <c r="AU258" s="179"/>
      <c r="AV258" s="179"/>
      <c r="AW258" s="179"/>
      <c r="AX258" s="179"/>
      <c r="BA258" s="23"/>
      <c r="BB258" s="23"/>
      <c r="BC258" s="23"/>
      <c r="BD258" s="23"/>
      <c r="BE258" s="23"/>
    </row>
    <row r="259" spans="1:57" ht="12" customHeight="1">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8"/>
      <c r="Z259" s="18"/>
      <c r="AA259" s="179"/>
      <c r="AB259" s="179"/>
      <c r="AC259" s="179"/>
      <c r="AD259" s="179"/>
      <c r="AE259" s="179"/>
      <c r="AF259" s="179"/>
      <c r="AG259" s="179"/>
      <c r="AH259" s="179"/>
      <c r="AI259" s="179"/>
      <c r="AJ259" s="179"/>
      <c r="AK259" s="179"/>
      <c r="AL259" s="179"/>
      <c r="AM259" s="179"/>
      <c r="AN259" s="179"/>
      <c r="AO259" s="179"/>
      <c r="AP259" s="179"/>
      <c r="AQ259" s="179"/>
      <c r="AR259" s="179"/>
      <c r="AS259" s="179"/>
      <c r="AT259" s="179"/>
      <c r="AU259" s="179"/>
      <c r="AV259" s="179"/>
      <c r="AW259" s="179"/>
      <c r="AX259" s="179"/>
      <c r="BA259" s="23"/>
      <c r="BB259" s="23"/>
      <c r="BC259" s="23"/>
      <c r="BD259" s="23"/>
      <c r="BE259" s="23"/>
    </row>
    <row r="260" spans="1:57" ht="12" customHeight="1">
      <c r="A260" s="18"/>
      <c r="B260" s="1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8"/>
      <c r="Z260" s="18"/>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BA260" s="23"/>
      <c r="BB260" s="23"/>
      <c r="BC260" s="23"/>
      <c r="BD260" s="23"/>
      <c r="BE260" s="23"/>
    </row>
    <row r="261" spans="1:57" ht="12" customHeight="1">
      <c r="D261" s="97"/>
      <c r="E261" s="97"/>
      <c r="F261" s="97"/>
      <c r="G261" s="97"/>
      <c r="H261" s="97"/>
      <c r="I261" s="97"/>
      <c r="J261" s="97"/>
      <c r="K261" s="97"/>
      <c r="L261" s="97"/>
      <c r="M261" s="97"/>
      <c r="N261" s="97"/>
      <c r="O261" s="97"/>
      <c r="P261" s="97"/>
      <c r="Q261" s="97"/>
      <c r="R261" s="97"/>
      <c r="S261" s="97"/>
      <c r="T261" s="97"/>
      <c r="U261" s="97"/>
      <c r="V261" s="97"/>
      <c r="W261" s="97"/>
      <c r="X261" s="97"/>
      <c r="Y261" s="18"/>
      <c r="Z261" s="18"/>
      <c r="AA261" s="180" t="s">
        <v>260</v>
      </c>
      <c r="AB261" s="180"/>
      <c r="AC261" s="180"/>
      <c r="AD261" s="180"/>
      <c r="AE261" s="180"/>
      <c r="AF261" s="180"/>
      <c r="AG261" s="180"/>
      <c r="AH261" s="180"/>
      <c r="AI261" s="180"/>
      <c r="AJ261" s="180"/>
      <c r="AK261" s="180"/>
      <c r="AL261" s="180"/>
      <c r="AM261" s="180"/>
      <c r="AN261" s="180"/>
      <c r="AO261" s="180"/>
      <c r="AP261" s="180"/>
      <c r="AQ261" s="180"/>
      <c r="AR261" s="180"/>
      <c r="AS261" s="180"/>
      <c r="AT261" s="180"/>
      <c r="AU261" s="180"/>
      <c r="AV261" s="180"/>
      <c r="AW261" s="180"/>
      <c r="AX261" s="180"/>
      <c r="BA261" s="23"/>
      <c r="BB261" s="23"/>
      <c r="BC261" s="23"/>
      <c r="BD261" s="23"/>
      <c r="BE261" s="23"/>
    </row>
    <row r="262" spans="1:57" ht="12" customHeight="1">
      <c r="A262" s="114" t="s">
        <v>30</v>
      </c>
      <c r="B262" s="114"/>
      <c r="C262" s="167" t="s">
        <v>145</v>
      </c>
      <c r="D262" s="167"/>
      <c r="E262" s="167"/>
      <c r="F262" s="167"/>
      <c r="G262" s="167"/>
      <c r="H262" s="167"/>
      <c r="I262" s="167"/>
      <c r="J262" s="167"/>
      <c r="K262" s="167"/>
      <c r="L262" s="167"/>
      <c r="M262" s="167"/>
      <c r="N262" s="167"/>
      <c r="O262" s="167"/>
      <c r="P262" s="167"/>
      <c r="Q262" s="167"/>
      <c r="R262" s="167"/>
      <c r="S262" s="167"/>
      <c r="T262" s="167"/>
      <c r="U262" s="167"/>
      <c r="V262" s="167"/>
      <c r="W262" s="167"/>
      <c r="X262" s="167"/>
      <c r="Y262" s="18"/>
      <c r="Z262" s="18"/>
      <c r="AA262" s="180"/>
      <c r="AB262" s="180"/>
      <c r="AC262" s="180"/>
      <c r="AD262" s="180"/>
      <c r="AE262" s="180"/>
      <c r="AF262" s="180"/>
      <c r="AG262" s="180"/>
      <c r="AH262" s="180"/>
      <c r="AI262" s="180"/>
      <c r="AJ262" s="180"/>
      <c r="AK262" s="180"/>
      <c r="AL262" s="180"/>
      <c r="AM262" s="180"/>
      <c r="AN262" s="180"/>
      <c r="AO262" s="180"/>
      <c r="AP262" s="180"/>
      <c r="AQ262" s="180"/>
      <c r="AR262" s="180"/>
      <c r="AS262" s="180"/>
      <c r="AT262" s="180"/>
      <c r="AU262" s="180"/>
      <c r="AV262" s="180"/>
      <c r="AW262" s="180"/>
      <c r="AX262" s="180"/>
      <c r="BA262" s="23"/>
      <c r="BB262" s="23"/>
      <c r="BC262" s="23"/>
      <c r="BD262" s="23"/>
      <c r="BE262" s="23"/>
    </row>
    <row r="263" spans="1:57" ht="12" customHeight="1">
      <c r="A263" s="18"/>
      <c r="B263" s="18"/>
      <c r="C263" s="167"/>
      <c r="D263" s="167"/>
      <c r="E263" s="167"/>
      <c r="F263" s="167"/>
      <c r="G263" s="167"/>
      <c r="H263" s="167"/>
      <c r="I263" s="167"/>
      <c r="J263" s="167"/>
      <c r="K263" s="167"/>
      <c r="L263" s="167"/>
      <c r="M263" s="167"/>
      <c r="N263" s="167"/>
      <c r="O263" s="167"/>
      <c r="P263" s="167"/>
      <c r="Q263" s="167"/>
      <c r="R263" s="167"/>
      <c r="S263" s="167"/>
      <c r="T263" s="167"/>
      <c r="U263" s="167"/>
      <c r="V263" s="167"/>
      <c r="W263" s="167"/>
      <c r="X263" s="167"/>
      <c r="Y263" s="18"/>
      <c r="Z263" s="18"/>
      <c r="AA263" s="180" t="s">
        <v>261</v>
      </c>
      <c r="AB263" s="180"/>
      <c r="AC263" s="180"/>
      <c r="AD263" s="180"/>
      <c r="AE263" s="180"/>
      <c r="AF263" s="180"/>
      <c r="AG263" s="180"/>
      <c r="AH263" s="180"/>
      <c r="AI263" s="180"/>
      <c r="AJ263" s="180"/>
      <c r="AK263" s="180"/>
      <c r="AL263" s="180"/>
      <c r="AM263" s="180"/>
      <c r="AN263" s="180"/>
      <c r="AO263" s="180"/>
      <c r="AP263" s="180"/>
      <c r="AQ263" s="180"/>
      <c r="AR263" s="180"/>
      <c r="AS263" s="180"/>
      <c r="AT263" s="180"/>
      <c r="AU263" s="180"/>
      <c r="AV263" s="180"/>
      <c r="AW263" s="180"/>
      <c r="AX263" s="180"/>
      <c r="BA263" s="23"/>
      <c r="BB263" s="23"/>
      <c r="BC263" s="23"/>
      <c r="BD263" s="23"/>
      <c r="BE263" s="23"/>
    </row>
    <row r="264" spans="1:57" ht="12" customHeight="1">
      <c r="A264" s="18"/>
      <c r="B264" s="18"/>
      <c r="C264" s="167"/>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8"/>
      <c r="Z264" s="18"/>
      <c r="AA264" s="180"/>
      <c r="AB264" s="180"/>
      <c r="AC264" s="180"/>
      <c r="AD264" s="180"/>
      <c r="AE264" s="180"/>
      <c r="AF264" s="180"/>
      <c r="AG264" s="180"/>
      <c r="AH264" s="180"/>
      <c r="AI264" s="180"/>
      <c r="AJ264" s="180"/>
      <c r="AK264" s="180"/>
      <c r="AL264" s="180"/>
      <c r="AM264" s="180"/>
      <c r="AN264" s="180"/>
      <c r="AO264" s="180"/>
      <c r="AP264" s="180"/>
      <c r="AQ264" s="180"/>
      <c r="AR264" s="180"/>
      <c r="AS264" s="180"/>
      <c r="AT264" s="180"/>
      <c r="AU264" s="180"/>
      <c r="AV264" s="180"/>
      <c r="AW264" s="180"/>
      <c r="AX264" s="180"/>
      <c r="BA264" s="23"/>
      <c r="BB264" s="23"/>
      <c r="BC264" s="23"/>
      <c r="BD264" s="23"/>
      <c r="BE264" s="23"/>
    </row>
    <row r="265" spans="1:57" ht="12" customHeight="1">
      <c r="A265" s="18"/>
      <c r="B265" s="18"/>
      <c r="C265" s="167"/>
      <c r="D265" s="167"/>
      <c r="E265" s="167"/>
      <c r="F265" s="167"/>
      <c r="G265" s="167"/>
      <c r="H265" s="167"/>
      <c r="I265" s="167"/>
      <c r="J265" s="167"/>
      <c r="K265" s="167"/>
      <c r="L265" s="167"/>
      <c r="M265" s="167"/>
      <c r="N265" s="167"/>
      <c r="O265" s="167"/>
      <c r="P265" s="167"/>
      <c r="Q265" s="167"/>
      <c r="R265" s="167"/>
      <c r="S265" s="167"/>
      <c r="T265" s="167"/>
      <c r="U265" s="167"/>
      <c r="V265" s="167"/>
      <c r="W265" s="167"/>
      <c r="X265" s="167"/>
      <c r="Y265" s="18"/>
      <c r="Z265" s="18"/>
      <c r="AA265" s="183" t="s">
        <v>272</v>
      </c>
      <c r="AB265" s="183"/>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3"/>
      <c r="BA265" s="23"/>
      <c r="BB265" s="23"/>
      <c r="BC265" s="23"/>
      <c r="BD265" s="23"/>
      <c r="BE265" s="23"/>
    </row>
    <row r="266" spans="1:57" ht="12" customHeight="1">
      <c r="A266" s="18"/>
      <c r="B266" s="18"/>
      <c r="C266" s="167"/>
      <c r="D266" s="167"/>
      <c r="E266" s="167"/>
      <c r="F266" s="167"/>
      <c r="G266" s="167"/>
      <c r="H266" s="167"/>
      <c r="I266" s="167"/>
      <c r="J266" s="167"/>
      <c r="K266" s="167"/>
      <c r="L266" s="167"/>
      <c r="M266" s="167"/>
      <c r="N266" s="167"/>
      <c r="O266" s="167"/>
      <c r="P266" s="167"/>
      <c r="Q266" s="167"/>
      <c r="R266" s="167"/>
      <c r="S266" s="167"/>
      <c r="T266" s="167"/>
      <c r="U266" s="167"/>
      <c r="V266" s="167"/>
      <c r="W266" s="167"/>
      <c r="X266" s="167"/>
      <c r="Y266" s="18"/>
      <c r="Z266" s="18"/>
      <c r="AA266" s="183"/>
      <c r="AB266" s="183"/>
      <c r="AC266" s="183"/>
      <c r="AD266" s="183"/>
      <c r="AE266" s="183"/>
      <c r="AF266" s="183"/>
      <c r="AG266" s="183"/>
      <c r="AH266" s="183"/>
      <c r="AI266" s="183"/>
      <c r="AJ266" s="183"/>
      <c r="AK266" s="183"/>
      <c r="AL266" s="183"/>
      <c r="AM266" s="183"/>
      <c r="AN266" s="183"/>
      <c r="AO266" s="183"/>
      <c r="AP266" s="183"/>
      <c r="AQ266" s="183"/>
      <c r="AR266" s="183"/>
      <c r="AS266" s="183"/>
      <c r="AT266" s="183"/>
      <c r="AU266" s="183"/>
      <c r="AV266" s="183"/>
      <c r="AW266" s="183"/>
      <c r="AX266" s="183"/>
      <c r="BA266" s="23"/>
      <c r="BB266" s="23"/>
      <c r="BC266" s="23"/>
      <c r="BD266" s="23"/>
      <c r="BE266" s="23"/>
    </row>
    <row r="267" spans="1:57" ht="12" customHeight="1">
      <c r="B267" s="76"/>
      <c r="C267" s="167"/>
      <c r="D267" s="167"/>
      <c r="E267" s="167"/>
      <c r="F267" s="167"/>
      <c r="G267" s="167"/>
      <c r="H267" s="167"/>
      <c r="I267" s="167"/>
      <c r="J267" s="167"/>
      <c r="K267" s="167"/>
      <c r="L267" s="167"/>
      <c r="M267" s="167"/>
      <c r="N267" s="167"/>
      <c r="O267" s="167"/>
      <c r="P267" s="167"/>
      <c r="Q267" s="167"/>
      <c r="R267" s="167"/>
      <c r="S267" s="167"/>
      <c r="T267" s="167"/>
      <c r="U267" s="167"/>
      <c r="V267" s="167"/>
      <c r="W267" s="167"/>
      <c r="X267" s="167"/>
      <c r="Y267" s="18"/>
      <c r="Z267" s="18"/>
      <c r="AA267" s="183"/>
      <c r="AB267" s="183"/>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3"/>
      <c r="BA267" s="23"/>
      <c r="BB267" s="23"/>
      <c r="BC267" s="23"/>
      <c r="BD267" s="23"/>
      <c r="BE267" s="23"/>
    </row>
    <row r="268" spans="1:57" ht="12" customHeight="1">
      <c r="B268" s="77"/>
      <c r="C268" s="167"/>
      <c r="D268" s="167"/>
      <c r="E268" s="167"/>
      <c r="F268" s="167"/>
      <c r="G268" s="167"/>
      <c r="H268" s="167"/>
      <c r="I268" s="167"/>
      <c r="J268" s="167"/>
      <c r="K268" s="167"/>
      <c r="L268" s="167"/>
      <c r="M268" s="167"/>
      <c r="N268" s="167"/>
      <c r="O268" s="167"/>
      <c r="P268" s="167"/>
      <c r="Q268" s="167"/>
      <c r="R268" s="167"/>
      <c r="S268" s="167"/>
      <c r="T268" s="167"/>
      <c r="U268" s="167"/>
      <c r="V268" s="167"/>
      <c r="W268" s="167"/>
      <c r="X268" s="167"/>
      <c r="Y268" s="18"/>
      <c r="Z268" s="18"/>
      <c r="AA268" s="181" t="s">
        <v>262</v>
      </c>
      <c r="AB268" s="181"/>
      <c r="AC268" s="181"/>
      <c r="AD268" s="181"/>
      <c r="AE268" s="181"/>
      <c r="AF268" s="181"/>
      <c r="AG268" s="181"/>
      <c r="AH268" s="181"/>
      <c r="AI268" s="181"/>
      <c r="AJ268" s="181"/>
      <c r="AK268" s="181"/>
      <c r="AL268" s="181"/>
      <c r="AM268" s="181"/>
      <c r="AN268" s="181"/>
      <c r="AO268" s="181"/>
      <c r="AP268" s="181"/>
      <c r="AQ268" s="181"/>
      <c r="AR268" s="181"/>
      <c r="AS268" s="85"/>
      <c r="AT268" s="85"/>
      <c r="AU268" s="85"/>
      <c r="AV268" s="85"/>
      <c r="AW268" s="85"/>
      <c r="AX268" s="85"/>
    </row>
    <row r="269" spans="1:57" ht="12" customHeight="1">
      <c r="A269" s="77"/>
      <c r="B269" s="77"/>
      <c r="C269" s="95"/>
      <c r="D269" s="95"/>
      <c r="E269" s="95"/>
      <c r="F269" s="95"/>
      <c r="G269" s="95"/>
      <c r="H269" s="95"/>
      <c r="I269" s="95"/>
      <c r="J269" s="95"/>
      <c r="K269" s="95"/>
      <c r="L269" s="95"/>
      <c r="M269" s="95"/>
      <c r="N269" s="95"/>
      <c r="O269" s="95"/>
      <c r="P269" s="95"/>
      <c r="Q269" s="95"/>
      <c r="R269" s="95"/>
      <c r="S269" s="95"/>
      <c r="T269" s="95"/>
      <c r="U269" s="95"/>
      <c r="V269" s="95"/>
      <c r="W269" s="95"/>
      <c r="X269" s="95"/>
      <c r="Y269" s="18"/>
      <c r="Z269" s="18"/>
      <c r="AA269" s="170" t="s">
        <v>263</v>
      </c>
      <c r="AB269" s="170"/>
      <c r="AC269" s="170"/>
      <c r="AD269" s="170"/>
      <c r="AE269" s="195">
        <f>ROUND(IF($N$44&lt;250000,10%*$N$44,IF(OR($N$44&lt;500000,$N$44=500000),25000,IF($N$44&gt;2000000,100000,$N$44*5%))),-1)</f>
        <v>0</v>
      </c>
      <c r="AF269" s="195"/>
      <c r="AG269" s="195"/>
      <c r="AH269" s="195"/>
      <c r="AI269" s="195"/>
      <c r="AJ269" s="195"/>
      <c r="AK269" s="195"/>
      <c r="AL269" s="195"/>
      <c r="AM269" s="195"/>
      <c r="AN269" s="195"/>
      <c r="AO269" s="195"/>
      <c r="AP269" s="85"/>
      <c r="AQ269" s="85"/>
      <c r="AR269" s="85"/>
      <c r="AS269" s="85"/>
      <c r="AT269" s="85"/>
      <c r="AU269" s="85"/>
      <c r="AV269" s="85"/>
      <c r="AW269" s="85"/>
      <c r="AX269" s="85"/>
    </row>
    <row r="270" spans="1:57" ht="12" customHeight="1">
      <c r="A270" s="3"/>
      <c r="B270" s="78"/>
      <c r="C270" s="95"/>
      <c r="D270" s="95"/>
      <c r="E270" s="95"/>
      <c r="F270" s="95"/>
      <c r="G270" s="95"/>
      <c r="H270" s="95"/>
      <c r="I270" s="95"/>
      <c r="J270" s="95"/>
      <c r="K270" s="95"/>
      <c r="L270" s="95"/>
      <c r="M270" s="95"/>
      <c r="N270" s="95"/>
      <c r="O270" s="95"/>
      <c r="P270" s="95"/>
      <c r="Q270" s="95"/>
      <c r="R270" s="95"/>
      <c r="S270" s="95"/>
      <c r="T270" s="95"/>
      <c r="U270" s="95"/>
      <c r="V270" s="95"/>
      <c r="W270" s="95"/>
      <c r="X270" s="95"/>
      <c r="Y270" s="18"/>
      <c r="Z270" s="18"/>
      <c r="AA270" s="85"/>
      <c r="AB270" s="85"/>
      <c r="AC270" s="85"/>
      <c r="AD270" s="85"/>
      <c r="AE270" s="85"/>
      <c r="AF270" s="85"/>
      <c r="AG270" s="85"/>
      <c r="AH270" s="85"/>
      <c r="AI270" s="85"/>
      <c r="AJ270" s="85"/>
      <c r="AK270" s="85"/>
      <c r="AL270" s="85"/>
      <c r="AM270" s="85"/>
      <c r="AN270" s="85"/>
      <c r="AO270" s="85"/>
      <c r="AP270" s="85"/>
      <c r="AQ270" s="85"/>
      <c r="AR270" s="85"/>
      <c r="AS270" s="85"/>
      <c r="AT270" s="85"/>
      <c r="AU270" s="85"/>
      <c r="AV270" s="85"/>
      <c r="AW270" s="85"/>
      <c r="AX270" s="85"/>
    </row>
    <row r="271" spans="1:57" ht="12" customHeight="1">
      <c r="A271" s="115"/>
      <c r="B271" s="115"/>
      <c r="C271" s="115"/>
      <c r="D271" s="118" t="s">
        <v>180</v>
      </c>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9"/>
      <c r="AU271" s="119"/>
      <c r="AV271" s="119"/>
      <c r="AW271" s="119"/>
      <c r="AX271" s="119"/>
    </row>
    <row r="272" spans="1:57" ht="12"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50" ht="12" customHeight="1">
      <c r="A273" s="108" t="s">
        <v>273</v>
      </c>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8"/>
      <c r="Z273" s="18"/>
      <c r="AA273" s="9" t="s">
        <v>47</v>
      </c>
      <c r="AB273" s="16"/>
      <c r="AC273" s="8" t="s">
        <v>150</v>
      </c>
      <c r="AD273" s="16"/>
      <c r="AE273" s="16"/>
      <c r="AF273" s="16"/>
      <c r="AG273" s="16"/>
      <c r="AH273" s="16"/>
      <c r="AI273" s="16"/>
      <c r="AJ273" s="16"/>
      <c r="AK273" s="16"/>
      <c r="AL273" s="16"/>
      <c r="AM273" s="16"/>
      <c r="AN273" s="16"/>
      <c r="AO273" s="16"/>
      <c r="AP273" s="16"/>
      <c r="AQ273" s="16"/>
      <c r="AR273" s="16"/>
      <c r="AS273" s="16"/>
      <c r="AT273" s="16"/>
      <c r="AU273" s="16"/>
      <c r="AV273" s="16"/>
      <c r="AW273" s="16"/>
      <c r="AX273" s="16"/>
    </row>
    <row r="274" spans="1:50" ht="12" customHeight="1">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8"/>
      <c r="Z274" s="18"/>
      <c r="AA274" s="20" t="s">
        <v>151</v>
      </c>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row>
    <row r="275" spans="1:50" ht="12" customHeight="1">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8"/>
      <c r="Z275" s="18"/>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row>
    <row r="276" spans="1:50" ht="12" customHeight="1">
      <c r="A276" s="108" t="s">
        <v>264</v>
      </c>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8"/>
      <c r="Z276" s="18"/>
      <c r="AA276" s="193" t="s">
        <v>236</v>
      </c>
      <c r="AB276" s="167"/>
      <c r="AC276" s="167"/>
      <c r="AD276" s="167"/>
      <c r="AE276" s="167"/>
      <c r="AF276" s="167"/>
      <c r="AG276" s="167"/>
      <c r="AH276" s="167"/>
      <c r="AI276" s="167"/>
      <c r="AJ276" s="167"/>
      <c r="AK276" s="167"/>
      <c r="AL276" s="167"/>
      <c r="AM276" s="167"/>
      <c r="AN276" s="167"/>
      <c r="AO276" s="167"/>
      <c r="AP276" s="167"/>
      <c r="AQ276" s="167"/>
      <c r="AR276" s="167"/>
      <c r="AS276" s="167"/>
      <c r="AT276" s="167"/>
      <c r="AU276" s="167"/>
      <c r="AV276" s="167"/>
      <c r="AW276" s="167"/>
      <c r="AX276" s="167"/>
    </row>
    <row r="277" spans="1:50" ht="12" customHeight="1">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8"/>
      <c r="Z277" s="18"/>
      <c r="AA277" s="167"/>
      <c r="AB277" s="167"/>
      <c r="AC277" s="167"/>
      <c r="AD277" s="167"/>
      <c r="AE277" s="167"/>
      <c r="AF277" s="167"/>
      <c r="AG277" s="167"/>
      <c r="AH277" s="167"/>
      <c r="AI277" s="167"/>
      <c r="AJ277" s="167"/>
      <c r="AK277" s="167"/>
      <c r="AL277" s="167"/>
      <c r="AM277" s="167"/>
      <c r="AN277" s="167"/>
      <c r="AO277" s="167"/>
      <c r="AP277" s="167"/>
      <c r="AQ277" s="167"/>
      <c r="AR277" s="167"/>
      <c r="AS277" s="167"/>
      <c r="AT277" s="167"/>
      <c r="AU277" s="167"/>
      <c r="AV277" s="167"/>
      <c r="AW277" s="167"/>
      <c r="AX277" s="167"/>
    </row>
    <row r="278" spans="1:50" ht="12" customHeight="1">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8"/>
      <c r="Z278" s="18"/>
      <c r="AA278" s="167"/>
      <c r="AB278" s="167"/>
      <c r="AC278" s="167"/>
      <c r="AD278" s="167"/>
      <c r="AE278" s="167"/>
      <c r="AF278" s="167"/>
      <c r="AG278" s="167"/>
      <c r="AH278" s="167"/>
      <c r="AI278" s="167"/>
      <c r="AJ278" s="167"/>
      <c r="AK278" s="167"/>
      <c r="AL278" s="167"/>
      <c r="AM278" s="167"/>
      <c r="AN278" s="167"/>
      <c r="AO278" s="167"/>
      <c r="AP278" s="167"/>
      <c r="AQ278" s="167"/>
      <c r="AR278" s="167"/>
      <c r="AS278" s="167"/>
      <c r="AT278" s="167"/>
      <c r="AU278" s="167"/>
      <c r="AV278" s="167"/>
      <c r="AW278" s="167"/>
      <c r="AX278" s="167"/>
    </row>
    <row r="279" spans="1:50" ht="12" customHeight="1">
      <c r="A279" s="127" t="s">
        <v>265</v>
      </c>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8"/>
      <c r="Z279" s="18"/>
      <c r="AA279" s="167"/>
      <c r="AB279" s="167"/>
      <c r="AC279" s="167"/>
      <c r="AD279" s="167"/>
      <c r="AE279" s="167"/>
      <c r="AF279" s="167"/>
      <c r="AG279" s="167"/>
      <c r="AH279" s="167"/>
      <c r="AI279" s="167"/>
      <c r="AJ279" s="167"/>
      <c r="AK279" s="167"/>
      <c r="AL279" s="167"/>
      <c r="AM279" s="167"/>
      <c r="AN279" s="167"/>
      <c r="AO279" s="167"/>
      <c r="AP279" s="167"/>
      <c r="AQ279" s="167"/>
      <c r="AR279" s="167"/>
      <c r="AS279" s="167"/>
      <c r="AT279" s="167"/>
      <c r="AU279" s="167"/>
      <c r="AV279" s="167"/>
      <c r="AW279" s="167"/>
      <c r="AX279" s="167"/>
    </row>
    <row r="280" spans="1:50" ht="12" customHeight="1">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8"/>
      <c r="Z280" s="18"/>
    </row>
    <row r="281" spans="1:50" ht="12" customHeight="1">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18"/>
      <c r="Z281" s="18"/>
      <c r="AA281" s="9" t="s">
        <v>48</v>
      </c>
      <c r="AB281" s="18"/>
      <c r="AC281" s="8" t="s">
        <v>152</v>
      </c>
      <c r="AD281" s="18"/>
      <c r="AE281" s="18"/>
      <c r="AF281" s="18"/>
      <c r="AG281" s="18"/>
      <c r="AH281" s="18"/>
      <c r="AI281" s="18"/>
      <c r="AJ281" s="18"/>
      <c r="AK281" s="18"/>
      <c r="AL281" s="18"/>
      <c r="AM281" s="18"/>
      <c r="AN281" s="18"/>
      <c r="AO281" s="18"/>
      <c r="AP281" s="18"/>
      <c r="AQ281" s="18"/>
      <c r="AR281" s="18"/>
      <c r="AS281" s="18"/>
      <c r="AT281" s="18"/>
      <c r="AU281" s="18"/>
      <c r="AV281" s="18"/>
      <c r="AW281" s="18"/>
      <c r="AX281" s="18"/>
    </row>
    <row r="282" spans="1:50" ht="12" customHeight="1">
      <c r="A282" s="129" t="s">
        <v>266</v>
      </c>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8"/>
      <c r="Z282" s="18"/>
      <c r="AA282" s="113" t="s">
        <v>74</v>
      </c>
      <c r="AB282" s="113"/>
      <c r="AC282" s="113"/>
      <c r="AD282" s="113"/>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row>
    <row r="283" spans="1:50" ht="12" customHeight="1">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18"/>
      <c r="Z283" s="18"/>
      <c r="AA283" s="113"/>
      <c r="AB283" s="113"/>
      <c r="AC283" s="113"/>
      <c r="AD283" s="113"/>
      <c r="AE283" s="113"/>
      <c r="AF283" s="113"/>
      <c r="AG283" s="113"/>
      <c r="AH283" s="113"/>
      <c r="AI283" s="113"/>
      <c r="AJ283" s="113"/>
      <c r="AK283" s="113"/>
      <c r="AL283" s="113"/>
      <c r="AM283" s="113"/>
      <c r="AN283" s="113"/>
      <c r="AO283" s="113"/>
      <c r="AP283" s="113"/>
      <c r="AQ283" s="113"/>
      <c r="AR283" s="113"/>
      <c r="AS283" s="113"/>
      <c r="AT283" s="113"/>
      <c r="AU283" s="113"/>
      <c r="AV283" s="113"/>
      <c r="AW283" s="113"/>
      <c r="AX283" s="113"/>
    </row>
    <row r="284" spans="1:50" ht="12"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18"/>
      <c r="Z284" s="18"/>
    </row>
    <row r="285" spans="1:50" ht="12"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18"/>
      <c r="Z285" s="18"/>
      <c r="AA285" s="182"/>
      <c r="AB285" s="182"/>
      <c r="AC285" s="182"/>
      <c r="AD285" s="182"/>
      <c r="AE285" s="182"/>
      <c r="AF285" s="182"/>
      <c r="AG285" s="182"/>
      <c r="AH285" s="182"/>
      <c r="AI285" s="182"/>
      <c r="AJ285" s="182"/>
      <c r="AK285" s="182"/>
      <c r="AL285" s="182"/>
      <c r="AM285" s="182"/>
      <c r="AN285" s="182"/>
      <c r="AO285" s="182"/>
      <c r="AP285" s="182"/>
      <c r="AQ285" s="182"/>
      <c r="AR285" s="182"/>
      <c r="AS285" s="182"/>
      <c r="AT285" s="182"/>
      <c r="AU285" s="182"/>
      <c r="AV285" s="182"/>
      <c r="AW285" s="182"/>
      <c r="AX285" s="182"/>
    </row>
    <row r="286" spans="1:50" ht="12"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18"/>
      <c r="Z286" s="18"/>
      <c r="AA286" s="182"/>
      <c r="AB286" s="182"/>
      <c r="AC286" s="182"/>
      <c r="AD286" s="182"/>
      <c r="AE286" s="182"/>
      <c r="AF286" s="182"/>
      <c r="AG286" s="182"/>
      <c r="AH286" s="182"/>
      <c r="AI286" s="182"/>
      <c r="AJ286" s="182"/>
      <c r="AK286" s="182"/>
      <c r="AL286" s="182"/>
      <c r="AM286" s="182"/>
      <c r="AN286" s="182"/>
      <c r="AO286" s="182"/>
      <c r="AP286" s="182"/>
      <c r="AQ286" s="182"/>
      <c r="AR286" s="182"/>
      <c r="AS286" s="182"/>
      <c r="AT286" s="182"/>
      <c r="AU286" s="182"/>
      <c r="AV286" s="182"/>
      <c r="AW286" s="182"/>
      <c r="AX286" s="182"/>
    </row>
    <row r="287" spans="1:50" ht="12"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18"/>
      <c r="Z287" s="18"/>
      <c r="AA287" s="182"/>
      <c r="AB287" s="182"/>
      <c r="AC287" s="182"/>
      <c r="AD287" s="182"/>
      <c r="AE287" s="182"/>
      <c r="AF287" s="182"/>
      <c r="AG287" s="182"/>
      <c r="AH287" s="182"/>
      <c r="AI287" s="182"/>
      <c r="AJ287" s="182"/>
      <c r="AK287" s="182"/>
      <c r="AL287" s="182"/>
      <c r="AM287" s="182"/>
      <c r="AN287" s="182"/>
      <c r="AO287" s="182"/>
      <c r="AP287" s="182"/>
      <c r="AQ287" s="182"/>
      <c r="AR287" s="182"/>
      <c r="AS287" s="182"/>
      <c r="AT287" s="182"/>
      <c r="AU287" s="182"/>
      <c r="AV287" s="182"/>
      <c r="AW287" s="182"/>
      <c r="AX287" s="182"/>
    </row>
    <row r="288" spans="1:50" ht="12"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18"/>
      <c r="Z288" s="18"/>
      <c r="AA288" s="182"/>
      <c r="AB288" s="182"/>
      <c r="AC288" s="182"/>
      <c r="AD288" s="182"/>
      <c r="AE288" s="182"/>
      <c r="AF288" s="182"/>
      <c r="AG288" s="182"/>
      <c r="AH288" s="182"/>
      <c r="AI288" s="182"/>
      <c r="AJ288" s="182"/>
      <c r="AK288" s="182"/>
      <c r="AL288" s="182"/>
      <c r="AM288" s="182"/>
      <c r="AN288" s="182"/>
      <c r="AO288" s="182"/>
      <c r="AP288" s="182"/>
      <c r="AQ288" s="182"/>
      <c r="AR288" s="182"/>
      <c r="AS288" s="182"/>
      <c r="AT288" s="182"/>
      <c r="AU288" s="182"/>
      <c r="AV288" s="182"/>
      <c r="AW288" s="182"/>
      <c r="AX288" s="182"/>
    </row>
    <row r="289" spans="1:75" ht="12" customHeight="1">
      <c r="A289" s="9"/>
      <c r="B289" s="76"/>
      <c r="C289" s="8"/>
      <c r="D289" s="80"/>
      <c r="E289" s="80"/>
      <c r="F289" s="80"/>
      <c r="G289" s="80"/>
      <c r="H289" s="80"/>
      <c r="I289" s="80"/>
      <c r="J289" s="80"/>
      <c r="K289" s="80"/>
      <c r="L289" s="80"/>
      <c r="M289" s="80"/>
      <c r="N289" s="80"/>
      <c r="O289" s="80"/>
      <c r="P289" s="80"/>
      <c r="Q289" s="80"/>
      <c r="R289" s="80"/>
      <c r="S289" s="80"/>
      <c r="T289" s="80"/>
      <c r="U289" s="80"/>
      <c r="V289" s="80"/>
      <c r="W289" s="80"/>
      <c r="X289" s="80"/>
      <c r="Y289" s="18"/>
      <c r="Z289" s="18"/>
      <c r="AA289" s="182"/>
      <c r="AB289" s="182"/>
      <c r="AC289" s="182"/>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row>
    <row r="290" spans="1:75" ht="12" customHeight="1">
      <c r="A290" s="77"/>
      <c r="B290" s="77"/>
      <c r="C290" s="11"/>
      <c r="D290" s="21"/>
      <c r="E290" s="21"/>
      <c r="F290" s="21"/>
      <c r="G290" s="21"/>
      <c r="H290" s="21"/>
      <c r="I290" s="21"/>
      <c r="J290" s="21"/>
      <c r="K290" s="21"/>
      <c r="L290" s="21"/>
      <c r="M290" s="21"/>
      <c r="N290" s="21"/>
      <c r="O290" s="21"/>
      <c r="P290" s="21"/>
      <c r="Q290" s="21"/>
      <c r="R290" s="21"/>
      <c r="S290" s="21"/>
      <c r="T290" s="21"/>
      <c r="U290" s="21"/>
      <c r="V290" s="21"/>
      <c r="W290" s="21"/>
      <c r="X290" s="21"/>
      <c r="Y290" s="18"/>
      <c r="Z290" s="18"/>
      <c r="AA290" s="182"/>
      <c r="AB290" s="182"/>
      <c r="AC290" s="182"/>
      <c r="AD290" s="182"/>
      <c r="AE290" s="182"/>
      <c r="AF290" s="182"/>
      <c r="AG290" s="182"/>
      <c r="AH290" s="182"/>
      <c r="AI290" s="182"/>
      <c r="AJ290" s="182"/>
      <c r="AK290" s="182"/>
      <c r="AL290" s="182"/>
      <c r="AM290" s="182"/>
      <c r="AN290" s="182"/>
      <c r="AO290" s="182"/>
      <c r="AP290" s="182"/>
      <c r="AQ290" s="182"/>
      <c r="AR290" s="182"/>
      <c r="AS290" s="182"/>
      <c r="AT290" s="182"/>
      <c r="AU290" s="182"/>
      <c r="AV290" s="182"/>
      <c r="AW290" s="182"/>
      <c r="AX290" s="182"/>
    </row>
    <row r="291" spans="1:75" ht="12" customHeight="1">
      <c r="A291" s="77"/>
      <c r="B291" s="77"/>
      <c r="C291" s="78"/>
      <c r="D291" s="78"/>
      <c r="E291" s="78"/>
      <c r="F291" s="78"/>
      <c r="G291" s="78"/>
      <c r="H291" s="78"/>
      <c r="I291" s="78"/>
      <c r="J291" s="78"/>
      <c r="K291" s="78"/>
      <c r="L291" s="78"/>
      <c r="M291" s="78"/>
      <c r="N291" s="78"/>
      <c r="O291" s="78"/>
      <c r="P291" s="78"/>
      <c r="Q291" s="78"/>
      <c r="R291" s="78"/>
      <c r="S291" s="78"/>
      <c r="T291" s="78"/>
      <c r="U291" s="78"/>
      <c r="V291" s="78"/>
      <c r="W291" s="78"/>
      <c r="X291" s="78"/>
      <c r="Y291" s="18"/>
      <c r="Z291" s="18"/>
      <c r="AA291" s="182"/>
      <c r="AB291" s="182"/>
      <c r="AC291" s="182"/>
      <c r="AD291" s="182"/>
      <c r="AE291" s="182"/>
      <c r="AF291" s="182"/>
      <c r="AG291" s="182"/>
      <c r="AH291" s="182"/>
      <c r="AI291" s="182"/>
      <c r="AJ291" s="182"/>
      <c r="AK291" s="182"/>
      <c r="AL291" s="182"/>
      <c r="AM291" s="182"/>
      <c r="AN291" s="182"/>
      <c r="AO291" s="182"/>
      <c r="AP291" s="182"/>
      <c r="AQ291" s="182"/>
      <c r="AR291" s="182"/>
      <c r="AS291" s="182"/>
      <c r="AT291" s="182"/>
      <c r="AU291" s="182"/>
      <c r="AV291" s="182"/>
      <c r="AW291" s="182"/>
      <c r="AX291" s="182"/>
    </row>
    <row r="292" spans="1:75" ht="12" customHeight="1">
      <c r="A292" s="3"/>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18"/>
      <c r="Z292" s="18"/>
      <c r="AA292" s="182"/>
      <c r="AB292" s="182"/>
      <c r="AC292" s="182"/>
      <c r="AD292" s="182"/>
      <c r="AE292" s="182"/>
      <c r="AF292" s="182"/>
      <c r="AG292" s="182"/>
      <c r="AH292" s="182"/>
      <c r="AI292" s="182"/>
      <c r="AJ292" s="182"/>
      <c r="AK292" s="182"/>
      <c r="AL292" s="182"/>
      <c r="AM292" s="182"/>
      <c r="AN292" s="182"/>
      <c r="AO292" s="182"/>
      <c r="AP292" s="182"/>
      <c r="AQ292" s="182"/>
      <c r="AR292" s="182"/>
      <c r="AS292" s="182"/>
      <c r="AT292" s="182"/>
      <c r="AU292" s="182"/>
      <c r="AV292" s="182"/>
      <c r="AW292" s="182"/>
      <c r="AX292" s="182"/>
    </row>
    <row r="293" spans="1:75" ht="12" customHeight="1">
      <c r="A293" s="9" t="s">
        <v>46</v>
      </c>
      <c r="B293" s="76"/>
      <c r="C293" s="8" t="s">
        <v>146</v>
      </c>
      <c r="D293" s="80"/>
      <c r="E293" s="80"/>
      <c r="F293" s="80"/>
      <c r="G293" s="80"/>
      <c r="H293" s="80"/>
      <c r="I293" s="80"/>
      <c r="J293" s="80"/>
      <c r="K293" s="80"/>
      <c r="L293" s="80"/>
      <c r="M293" s="80"/>
      <c r="N293" s="80"/>
      <c r="O293" s="80"/>
      <c r="P293" s="80"/>
      <c r="Q293" s="80"/>
      <c r="R293" s="80"/>
      <c r="S293" s="80"/>
      <c r="T293" s="80"/>
      <c r="U293" s="80"/>
      <c r="V293" s="80"/>
      <c r="W293" s="80"/>
      <c r="X293" s="80"/>
      <c r="Y293" s="18"/>
      <c r="Z293" s="18"/>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row>
    <row r="294" spans="1:75" ht="12" customHeight="1">
      <c r="A294" s="133" t="s">
        <v>29</v>
      </c>
      <c r="B294" s="133"/>
      <c r="C294" s="11" t="s">
        <v>21</v>
      </c>
      <c r="D294" s="21"/>
      <c r="E294" s="21"/>
      <c r="F294" s="21"/>
      <c r="G294" s="21"/>
      <c r="H294" s="21"/>
      <c r="I294" s="21"/>
      <c r="J294" s="21"/>
      <c r="K294" s="21"/>
      <c r="L294" s="21"/>
      <c r="M294" s="21"/>
      <c r="N294" s="21"/>
      <c r="O294" s="21"/>
      <c r="P294" s="21"/>
      <c r="Q294" s="21"/>
      <c r="R294" s="21"/>
      <c r="S294" s="21"/>
      <c r="T294" s="21"/>
      <c r="U294" s="21"/>
      <c r="V294" s="21"/>
      <c r="W294" s="21"/>
      <c r="X294" s="21"/>
      <c r="Y294" s="18"/>
      <c r="Z294" s="18"/>
      <c r="AA294" s="182"/>
      <c r="AB294" s="182"/>
      <c r="AC294" s="182"/>
      <c r="AD294" s="182"/>
      <c r="AE294" s="182"/>
      <c r="AF294" s="182"/>
      <c r="AG294" s="182"/>
      <c r="AH294" s="182"/>
      <c r="AI294" s="182"/>
      <c r="AJ294" s="182"/>
      <c r="AK294" s="182"/>
      <c r="AL294" s="182"/>
      <c r="AM294" s="182"/>
      <c r="AN294" s="182"/>
      <c r="AO294" s="182"/>
      <c r="AP294" s="182"/>
      <c r="AQ294" s="182"/>
      <c r="AR294" s="182"/>
      <c r="AS294" s="182"/>
      <c r="AT294" s="182"/>
      <c r="AU294" s="182"/>
      <c r="AV294" s="182"/>
      <c r="AW294" s="182"/>
      <c r="AX294" s="182"/>
    </row>
    <row r="295" spans="1:75" ht="12" customHeight="1">
      <c r="A295" s="133" t="s">
        <v>31</v>
      </c>
      <c r="B295" s="133"/>
      <c r="C295" s="172" t="s">
        <v>71</v>
      </c>
      <c r="D295" s="172"/>
      <c r="E295" s="172"/>
      <c r="F295" s="172"/>
      <c r="G295" s="172"/>
      <c r="H295" s="172"/>
      <c r="I295" s="172"/>
      <c r="J295" s="172"/>
      <c r="K295" s="172"/>
      <c r="L295" s="172"/>
      <c r="M295" s="172"/>
      <c r="N295" s="172"/>
      <c r="O295" s="172"/>
      <c r="P295" s="172"/>
      <c r="Q295" s="172"/>
      <c r="R295" s="172"/>
      <c r="S295" s="172"/>
      <c r="T295" s="172"/>
      <c r="U295" s="172"/>
      <c r="V295" s="172"/>
      <c r="W295" s="172"/>
      <c r="X295" s="172"/>
      <c r="Y295" s="18"/>
      <c r="Z295" s="18"/>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row>
    <row r="296" spans="1:75" ht="12" customHeight="1">
      <c r="A296" s="3"/>
      <c r="B296" s="78"/>
      <c r="C296" s="172"/>
      <c r="D296" s="172"/>
      <c r="E296" s="172"/>
      <c r="F296" s="172"/>
      <c r="G296" s="172"/>
      <c r="H296" s="172"/>
      <c r="I296" s="172"/>
      <c r="J296" s="172"/>
      <c r="K296" s="172"/>
      <c r="L296" s="172"/>
      <c r="M296" s="172"/>
      <c r="N296" s="172"/>
      <c r="O296" s="172"/>
      <c r="P296" s="172"/>
      <c r="Q296" s="172"/>
      <c r="R296" s="172"/>
      <c r="S296" s="172"/>
      <c r="T296" s="172"/>
      <c r="U296" s="172"/>
      <c r="V296" s="172"/>
      <c r="W296" s="172"/>
      <c r="X296" s="172"/>
      <c r="Y296" s="18"/>
      <c r="Z296" s="18"/>
      <c r="AA296" s="182"/>
      <c r="AB296" s="182"/>
      <c r="AC296" s="182"/>
      <c r="AD296" s="182"/>
      <c r="AE296" s="182"/>
      <c r="AF296" s="182"/>
      <c r="AG296" s="182"/>
      <c r="AH296" s="182"/>
      <c r="AI296" s="182"/>
      <c r="AJ296" s="182"/>
      <c r="AK296" s="182"/>
      <c r="AL296" s="182"/>
      <c r="AM296" s="182"/>
      <c r="AN296" s="182"/>
      <c r="AO296" s="182"/>
      <c r="AP296" s="182"/>
      <c r="AQ296" s="182"/>
      <c r="AR296" s="182"/>
      <c r="AS296" s="182"/>
      <c r="AT296" s="182"/>
      <c r="AU296" s="182"/>
      <c r="AV296" s="182"/>
      <c r="AW296" s="182"/>
      <c r="AX296" s="182"/>
    </row>
    <row r="297" spans="1:75" ht="12" customHeight="1">
      <c r="A297" s="3"/>
      <c r="B297" s="78"/>
      <c r="C297" s="93"/>
      <c r="D297" s="93"/>
      <c r="E297" s="93"/>
      <c r="F297" s="93"/>
      <c r="G297" s="93"/>
      <c r="H297" s="93"/>
      <c r="I297" s="93"/>
      <c r="J297" s="93"/>
      <c r="K297" s="93"/>
      <c r="L297" s="93"/>
      <c r="M297" s="93"/>
      <c r="N297" s="93"/>
      <c r="O297" s="93"/>
      <c r="P297" s="93"/>
      <c r="Q297" s="93"/>
      <c r="R297" s="93"/>
      <c r="S297" s="93"/>
      <c r="T297" s="93"/>
      <c r="U297" s="93"/>
      <c r="V297" s="93"/>
      <c r="W297" s="93"/>
      <c r="X297" s="93"/>
      <c r="Y297" s="18"/>
      <c r="Z297" s="18"/>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row>
    <row r="298" spans="1:75" ht="12" customHeight="1">
      <c r="A298" s="9" t="s">
        <v>39</v>
      </c>
      <c r="B298" s="18"/>
      <c r="C298" s="8" t="s">
        <v>147</v>
      </c>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row>
    <row r="299" spans="1:75" ht="12" customHeight="1">
      <c r="A299" s="128" t="s">
        <v>209</v>
      </c>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8"/>
      <c r="Z299" s="18"/>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row>
    <row r="300" spans="1:75" ht="12"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row>
    <row r="301" spans="1:75" ht="12"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AA301" s="182"/>
      <c r="AB301" s="182"/>
      <c r="AC301" s="182"/>
      <c r="AD301" s="182"/>
      <c r="AE301" s="182"/>
      <c r="AF301" s="182"/>
      <c r="AG301" s="182"/>
      <c r="AH301" s="182"/>
      <c r="AI301" s="182"/>
      <c r="AJ301" s="182"/>
      <c r="AK301" s="182"/>
      <c r="AL301" s="182"/>
      <c r="AM301" s="182"/>
      <c r="AN301" s="182"/>
      <c r="AO301" s="182"/>
      <c r="AP301" s="182"/>
      <c r="AQ301" s="182"/>
      <c r="AR301" s="182"/>
      <c r="AS301" s="182"/>
      <c r="AT301" s="182"/>
      <c r="AU301" s="182"/>
      <c r="AV301" s="182"/>
      <c r="AW301" s="182"/>
      <c r="AX301" s="182"/>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row>
    <row r="302" spans="1:75" ht="12"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AA302" s="182"/>
      <c r="AB302" s="182"/>
      <c r="AC302" s="182"/>
      <c r="AD302" s="182"/>
      <c r="AE302" s="182"/>
      <c r="AF302" s="182"/>
      <c r="AG302" s="182"/>
      <c r="AH302" s="182"/>
      <c r="AI302" s="182"/>
      <c r="AJ302" s="182"/>
      <c r="AK302" s="182"/>
      <c r="AL302" s="182"/>
      <c r="AM302" s="182"/>
      <c r="AN302" s="182"/>
      <c r="AO302" s="182"/>
      <c r="AP302" s="182"/>
      <c r="AQ302" s="182"/>
      <c r="AR302" s="182"/>
      <c r="AS302" s="182"/>
      <c r="AT302" s="182"/>
      <c r="AU302" s="182"/>
      <c r="AV302" s="182"/>
      <c r="AW302" s="182"/>
      <c r="AX302" s="182"/>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row>
    <row r="303" spans="1:75" ht="12"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AA303" s="182"/>
      <c r="AB303" s="182"/>
      <c r="AC303" s="182"/>
      <c r="AD303" s="182"/>
      <c r="AE303" s="182"/>
      <c r="AF303" s="182"/>
      <c r="AG303" s="182"/>
      <c r="AH303" s="182"/>
      <c r="AI303" s="182"/>
      <c r="AJ303" s="182"/>
      <c r="AK303" s="182"/>
      <c r="AL303" s="182"/>
      <c r="AM303" s="182"/>
      <c r="AN303" s="182"/>
      <c r="AO303" s="182"/>
      <c r="AP303" s="182"/>
      <c r="AQ303" s="182"/>
      <c r="AR303" s="182"/>
      <c r="AS303" s="182"/>
      <c r="AT303" s="182"/>
      <c r="AU303" s="182"/>
      <c r="AV303" s="182"/>
      <c r="AW303" s="182"/>
      <c r="AX303" s="182"/>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3"/>
    </row>
    <row r="304" spans="1:75" ht="12" customHeight="1">
      <c r="A304" s="3"/>
      <c r="B304" s="18"/>
      <c r="C304" s="19"/>
      <c r="D304" s="19"/>
      <c r="E304" s="19"/>
      <c r="F304" s="19"/>
      <c r="G304" s="19"/>
      <c r="H304" s="19"/>
      <c r="I304" s="19"/>
      <c r="J304" s="19"/>
      <c r="K304" s="19"/>
      <c r="L304" s="19"/>
      <c r="M304" s="19"/>
      <c r="N304" s="19"/>
      <c r="O304" s="19"/>
      <c r="P304" s="19"/>
      <c r="Q304" s="19"/>
      <c r="R304" s="19"/>
      <c r="S304" s="19"/>
      <c r="T304" s="19"/>
      <c r="U304" s="19"/>
      <c r="V304" s="19"/>
      <c r="W304" s="19"/>
      <c r="X304" s="19"/>
      <c r="Y304" s="13"/>
      <c r="Z304" s="13"/>
      <c r="AA304" s="182"/>
      <c r="AB304" s="182"/>
      <c r="AC304" s="182"/>
      <c r="AD304" s="182"/>
      <c r="AE304" s="182"/>
      <c r="AF304" s="182"/>
      <c r="AG304" s="182"/>
      <c r="AH304" s="182"/>
      <c r="AI304" s="182"/>
      <c r="AJ304" s="182"/>
      <c r="AK304" s="182"/>
      <c r="AL304" s="182"/>
      <c r="AM304" s="182"/>
      <c r="AN304" s="182"/>
      <c r="AO304" s="182"/>
      <c r="AP304" s="182"/>
      <c r="AQ304" s="182"/>
      <c r="AR304" s="182"/>
      <c r="AS304" s="182"/>
      <c r="AT304" s="182"/>
      <c r="AU304" s="182"/>
      <c r="AV304" s="182"/>
      <c r="AW304" s="182"/>
      <c r="AX304" s="182"/>
      <c r="AY304" s="13"/>
      <c r="AZ304" s="13"/>
      <c r="BA304" s="13"/>
      <c r="BB304" s="13"/>
      <c r="BC304" s="13"/>
      <c r="BD304" s="13"/>
      <c r="BE304" s="13"/>
      <c r="BF304" s="13"/>
      <c r="BG304" s="13"/>
      <c r="BH304" s="13"/>
      <c r="BI304" s="13"/>
      <c r="BJ304" s="13"/>
      <c r="BK304" s="70"/>
      <c r="BL304" s="70"/>
      <c r="BM304" s="70"/>
      <c r="BN304" s="70"/>
      <c r="BO304" s="70"/>
      <c r="BP304" s="70"/>
      <c r="BQ304" s="70"/>
      <c r="BR304" s="70"/>
      <c r="BS304" s="70"/>
      <c r="BT304" s="70"/>
      <c r="BU304" s="70"/>
      <c r="BV304" s="70"/>
      <c r="BW304" s="13"/>
    </row>
    <row r="305" spans="1:75" ht="12" customHeight="1">
      <c r="A305" s="108" t="s">
        <v>148</v>
      </c>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Z305" s="13"/>
      <c r="AA305" s="182"/>
      <c r="AB305" s="182"/>
      <c r="AC305" s="182"/>
      <c r="AD305" s="182"/>
      <c r="AE305" s="182"/>
      <c r="AF305" s="182"/>
      <c r="AG305" s="182"/>
      <c r="AH305" s="182"/>
      <c r="AI305" s="182"/>
      <c r="AJ305" s="182"/>
      <c r="AK305" s="182"/>
      <c r="AL305" s="182"/>
      <c r="AM305" s="182"/>
      <c r="AN305" s="182"/>
      <c r="AO305" s="182"/>
      <c r="AP305" s="182"/>
      <c r="AQ305" s="182"/>
      <c r="AR305" s="182"/>
      <c r="AS305" s="182"/>
      <c r="AT305" s="182"/>
      <c r="AU305" s="182"/>
      <c r="AV305" s="182"/>
      <c r="AW305" s="182"/>
      <c r="AX305" s="182"/>
      <c r="AY305" s="18"/>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row>
    <row r="306" spans="1:75" ht="12" customHeight="1">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Z306" s="13"/>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c r="AV306" s="182"/>
      <c r="AW306" s="182"/>
      <c r="AX306" s="182"/>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row>
    <row r="307" spans="1:75" ht="12" customHeight="1">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Z307" s="13"/>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row>
    <row r="308" spans="1:75" ht="12" customHeight="1">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Z308" s="13"/>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row>
    <row r="309" spans="1:75" ht="12" customHeight="1">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Z309" s="13"/>
      <c r="AA309" s="182"/>
      <c r="AB309" s="182"/>
      <c r="AC309" s="182"/>
      <c r="AD309" s="182"/>
      <c r="AE309" s="182"/>
      <c r="AF309" s="182"/>
      <c r="AG309" s="182"/>
      <c r="AH309" s="182"/>
      <c r="AI309" s="182"/>
      <c r="AJ309" s="182"/>
      <c r="AK309" s="182"/>
      <c r="AL309" s="182"/>
      <c r="AM309" s="182"/>
      <c r="AN309" s="182"/>
      <c r="AO309" s="182"/>
      <c r="AP309" s="182"/>
      <c r="AQ309" s="182"/>
      <c r="AR309" s="182"/>
      <c r="AS309" s="182"/>
      <c r="AT309" s="182"/>
      <c r="AU309" s="182"/>
      <c r="AV309" s="182"/>
      <c r="AW309" s="182"/>
      <c r="AX309" s="182"/>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row>
    <row r="310" spans="1:75" ht="12" customHeight="1">
      <c r="A310" s="3"/>
      <c r="B310" s="18"/>
      <c r="C310" s="19"/>
      <c r="D310" s="19"/>
      <c r="E310" s="19"/>
      <c r="F310" s="19"/>
      <c r="G310" s="19"/>
      <c r="H310" s="19"/>
      <c r="I310" s="19"/>
      <c r="J310" s="19"/>
      <c r="K310" s="19"/>
      <c r="L310" s="19"/>
      <c r="M310" s="19"/>
      <c r="N310" s="19"/>
      <c r="O310" s="19"/>
      <c r="P310" s="19"/>
      <c r="Q310" s="19"/>
      <c r="R310" s="19"/>
      <c r="S310" s="19"/>
      <c r="T310" s="19"/>
      <c r="U310" s="19"/>
      <c r="V310" s="19"/>
      <c r="W310" s="19"/>
      <c r="X310" s="19"/>
      <c r="Z310" s="13"/>
      <c r="AA310" s="182"/>
      <c r="AB310" s="182"/>
      <c r="AC310" s="182"/>
      <c r="AD310" s="182"/>
      <c r="AE310" s="182"/>
      <c r="AF310" s="182"/>
      <c r="AG310" s="182"/>
      <c r="AH310" s="182"/>
      <c r="AI310" s="182"/>
      <c r="AJ310" s="182"/>
      <c r="AK310" s="182"/>
      <c r="AL310" s="182"/>
      <c r="AM310" s="182"/>
      <c r="AN310" s="182"/>
      <c r="AO310" s="182"/>
      <c r="AP310" s="182"/>
      <c r="AQ310" s="182"/>
      <c r="AR310" s="182"/>
      <c r="AS310" s="182"/>
      <c r="AT310" s="182"/>
      <c r="AU310" s="182"/>
      <c r="AV310" s="182"/>
      <c r="AW310" s="182"/>
      <c r="AX310" s="182"/>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row>
    <row r="311" spans="1:75" ht="12" customHeight="1">
      <c r="A311" s="9" t="s">
        <v>43</v>
      </c>
      <c r="B311" s="18"/>
      <c r="C311" s="8" t="s">
        <v>283</v>
      </c>
      <c r="D311" s="18"/>
      <c r="E311" s="18"/>
      <c r="F311" s="18"/>
      <c r="G311" s="18"/>
      <c r="H311" s="18"/>
      <c r="I311" s="18"/>
      <c r="J311" s="18"/>
      <c r="K311" s="18"/>
      <c r="L311" s="18"/>
      <c r="M311" s="18"/>
      <c r="N311" s="18"/>
      <c r="O311" s="18"/>
      <c r="P311" s="18"/>
      <c r="Q311" s="18"/>
      <c r="R311" s="18"/>
      <c r="S311" s="18"/>
      <c r="T311" s="18"/>
      <c r="U311" s="18"/>
      <c r="V311" s="18"/>
      <c r="W311" s="18"/>
      <c r="X311" s="18"/>
      <c r="Z311" s="13"/>
      <c r="AA311" s="182"/>
      <c r="AB311" s="182"/>
      <c r="AC311" s="182"/>
      <c r="AD311" s="182"/>
      <c r="AE311" s="182"/>
      <c r="AF311" s="182"/>
      <c r="AG311" s="182"/>
      <c r="AH311" s="182"/>
      <c r="AI311" s="182"/>
      <c r="AJ311" s="182"/>
      <c r="AK311" s="182"/>
      <c r="AL311" s="182"/>
      <c r="AM311" s="182"/>
      <c r="AN311" s="182"/>
      <c r="AO311" s="182"/>
      <c r="AP311" s="182"/>
      <c r="AQ311" s="182"/>
      <c r="AR311" s="182"/>
      <c r="AS311" s="182"/>
      <c r="AT311" s="182"/>
      <c r="AU311" s="182"/>
      <c r="AV311" s="182"/>
      <c r="AW311" s="182"/>
      <c r="AX311" s="182"/>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row>
    <row r="312" spans="1:75" ht="12" customHeight="1">
      <c r="A312" s="108" t="s">
        <v>291</v>
      </c>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Z312" s="1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row>
    <row r="313" spans="1:75" ht="12" customHeight="1">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Z313" s="13"/>
      <c r="AA313" s="88" t="s">
        <v>49</v>
      </c>
      <c r="AB313" s="103"/>
      <c r="AC313" s="89" t="s">
        <v>177</v>
      </c>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row>
    <row r="314" spans="1:75" ht="12" customHeight="1">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Z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row>
    <row r="315" spans="1:75" ht="12" customHeight="1">
      <c r="Z315" s="13"/>
      <c r="AA315" s="194" t="s">
        <v>153</v>
      </c>
      <c r="AB315" s="194"/>
      <c r="AC315" s="90" t="s">
        <v>154</v>
      </c>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row>
    <row r="316" spans="1:75" ht="12" customHeight="1">
      <c r="A316" s="130" t="s">
        <v>284</v>
      </c>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Z316" s="13"/>
      <c r="AB316" s="76"/>
      <c r="AC316" s="183" t="s">
        <v>203</v>
      </c>
      <c r="AD316" s="183"/>
      <c r="AE316" s="183"/>
      <c r="AF316" s="183"/>
      <c r="AG316" s="183"/>
      <c r="AH316" s="183"/>
      <c r="AI316" s="183"/>
      <c r="AJ316" s="183"/>
      <c r="AK316" s="183"/>
      <c r="AL316" s="183"/>
      <c r="AM316" s="183"/>
      <c r="AN316" s="183"/>
      <c r="AO316" s="183"/>
      <c r="AP316" s="183"/>
      <c r="AQ316" s="183"/>
      <c r="AR316" s="183"/>
      <c r="AS316" s="183"/>
      <c r="AT316" s="183"/>
      <c r="AU316" s="183"/>
      <c r="AV316" s="183"/>
      <c r="AW316" s="183"/>
      <c r="AX316" s="18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row>
    <row r="317" spans="1:75" ht="12" customHeight="1">
      <c r="A317" s="18"/>
      <c r="B317" s="18"/>
      <c r="C317" s="18" t="s">
        <v>56</v>
      </c>
      <c r="D317" s="18"/>
      <c r="E317" s="18"/>
      <c r="F317" s="18"/>
      <c r="G317" s="18"/>
      <c r="H317" s="18"/>
      <c r="I317" s="18"/>
      <c r="J317" s="18"/>
      <c r="K317" s="18"/>
      <c r="L317" s="107" t="s">
        <v>112</v>
      </c>
      <c r="M317" s="107"/>
      <c r="N317" s="107"/>
      <c r="O317" s="107"/>
      <c r="P317" s="107"/>
      <c r="Q317" s="168"/>
      <c r="R317" s="168"/>
      <c r="S317" s="168"/>
      <c r="T317" s="168"/>
      <c r="U317" s="168"/>
      <c r="V317" s="168"/>
      <c r="W317" s="168"/>
      <c r="X317" s="168"/>
      <c r="Z317" s="13"/>
      <c r="AC317" s="183"/>
      <c r="AD317" s="183"/>
      <c r="AE317" s="183"/>
      <c r="AF317" s="183"/>
      <c r="AG317" s="183"/>
      <c r="AH317" s="183"/>
      <c r="AI317" s="183"/>
      <c r="AJ317" s="183"/>
      <c r="AK317" s="183"/>
      <c r="AL317" s="183"/>
      <c r="AM317" s="183"/>
      <c r="AN317" s="183"/>
      <c r="AO317" s="183"/>
      <c r="AP317" s="183"/>
      <c r="AQ317" s="183"/>
      <c r="AR317" s="183"/>
      <c r="AS317" s="183"/>
      <c r="AT317" s="183"/>
      <c r="AU317" s="183"/>
      <c r="AV317" s="183"/>
      <c r="AW317" s="183"/>
      <c r="AX317" s="183"/>
      <c r="AY317" s="45"/>
      <c r="AZ317" s="45"/>
      <c r="BA317" s="45"/>
      <c r="BB317" s="45"/>
      <c r="BC317" s="45"/>
      <c r="BD317" s="45"/>
      <c r="BE317" s="45"/>
      <c r="BF317" s="45"/>
      <c r="BG317" s="45"/>
      <c r="BH317" s="45"/>
      <c r="BI317" s="45"/>
      <c r="BJ317" s="45"/>
      <c r="BK317" s="45"/>
      <c r="BL317" s="45"/>
      <c r="BM317" s="45"/>
      <c r="BN317" s="45"/>
      <c r="BO317" s="45"/>
      <c r="BP317" s="45"/>
      <c r="BQ317" s="45"/>
      <c r="BR317" s="45"/>
      <c r="BS317" s="45"/>
      <c r="BT317" s="45"/>
      <c r="BU317" s="45"/>
      <c r="BV317" s="45"/>
      <c r="BW317" s="13"/>
    </row>
    <row r="318" spans="1:75" ht="12" customHeight="1">
      <c r="A318" s="18"/>
      <c r="B318" s="18"/>
      <c r="C318" s="108" t="s">
        <v>77</v>
      </c>
      <c r="D318" s="108"/>
      <c r="E318" s="108"/>
      <c r="F318" s="108"/>
      <c r="G318" s="108"/>
      <c r="H318" s="108"/>
      <c r="I318" s="108"/>
      <c r="J318" s="108"/>
      <c r="K318" s="108"/>
      <c r="L318" s="108"/>
      <c r="M318" s="108"/>
      <c r="N318" s="108"/>
      <c r="O318" s="108"/>
      <c r="P318" s="108"/>
      <c r="Q318" s="108"/>
      <c r="R318" s="108"/>
      <c r="S318" s="108"/>
      <c r="T318" s="108"/>
      <c r="U318" s="108"/>
      <c r="V318" s="108"/>
      <c r="W318" s="108"/>
      <c r="X318" s="108"/>
      <c r="Z318" s="13"/>
      <c r="AA318" s="76"/>
      <c r="AB318" s="76"/>
      <c r="AC318" s="183"/>
      <c r="AD318" s="183"/>
      <c r="AE318" s="183"/>
      <c r="AF318" s="183"/>
      <c r="AG318" s="183"/>
      <c r="AH318" s="183"/>
      <c r="AI318" s="183"/>
      <c r="AJ318" s="183"/>
      <c r="AK318" s="183"/>
      <c r="AL318" s="183"/>
      <c r="AM318" s="183"/>
      <c r="AN318" s="183"/>
      <c r="AO318" s="183"/>
      <c r="AP318" s="183"/>
      <c r="AQ318" s="183"/>
      <c r="AR318" s="183"/>
      <c r="AS318" s="183"/>
      <c r="AT318" s="183"/>
      <c r="AU318" s="183"/>
      <c r="AV318" s="183"/>
      <c r="AW318" s="183"/>
      <c r="AX318" s="183"/>
    </row>
    <row r="319" spans="1:75" ht="12" customHeight="1">
      <c r="A319" s="18"/>
      <c r="B319" s="1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Z319" s="13"/>
      <c r="AA319" s="79"/>
      <c r="AB319" s="79"/>
      <c r="AC319" s="183"/>
      <c r="AD319" s="183"/>
      <c r="AE319" s="183"/>
      <c r="AF319" s="183"/>
      <c r="AG319" s="183"/>
      <c r="AH319" s="183"/>
      <c r="AI319" s="183"/>
      <c r="AJ319" s="183"/>
      <c r="AK319" s="183"/>
      <c r="AL319" s="183"/>
      <c r="AM319" s="183"/>
      <c r="AN319" s="183"/>
      <c r="AO319" s="183"/>
      <c r="AP319" s="183"/>
      <c r="AQ319" s="183"/>
      <c r="AR319" s="183"/>
      <c r="AS319" s="183"/>
      <c r="AT319" s="183"/>
      <c r="AU319" s="183"/>
      <c r="AV319" s="183"/>
      <c r="AW319" s="183"/>
      <c r="AX319" s="183"/>
    </row>
    <row r="320" spans="1:75" ht="12" customHeight="1">
      <c r="A320" s="17"/>
      <c r="B320" s="17"/>
      <c r="C320" s="18"/>
      <c r="D320" s="18"/>
      <c r="E320" s="18"/>
      <c r="F320" s="18"/>
      <c r="G320" s="18"/>
      <c r="H320" s="18"/>
      <c r="I320" s="18"/>
      <c r="J320" s="18"/>
      <c r="K320" s="18"/>
      <c r="L320" s="18"/>
      <c r="M320" s="18"/>
      <c r="N320" s="18"/>
      <c r="O320" s="18"/>
      <c r="P320" s="18"/>
      <c r="Q320" s="18"/>
      <c r="R320" s="18"/>
      <c r="S320" s="18"/>
      <c r="T320" s="18"/>
      <c r="U320" s="18"/>
      <c r="V320" s="18"/>
      <c r="W320" s="18"/>
      <c r="X320" s="18"/>
      <c r="Z320" s="13"/>
      <c r="AA320" s="79"/>
      <c r="AB320" s="79"/>
      <c r="AC320" s="183"/>
      <c r="AD320" s="183"/>
      <c r="AE320" s="183"/>
      <c r="AF320" s="183"/>
      <c r="AG320" s="183"/>
      <c r="AH320" s="183"/>
      <c r="AI320" s="183"/>
      <c r="AJ320" s="183"/>
      <c r="AK320" s="183"/>
      <c r="AL320" s="183"/>
      <c r="AM320" s="183"/>
      <c r="AN320" s="183"/>
      <c r="AO320" s="183"/>
      <c r="AP320" s="183"/>
      <c r="AQ320" s="183"/>
      <c r="AR320" s="183"/>
      <c r="AS320" s="183"/>
      <c r="AT320" s="183"/>
      <c r="AU320" s="183"/>
      <c r="AV320" s="183"/>
      <c r="AW320" s="183"/>
      <c r="AX320" s="183"/>
    </row>
    <row r="321" spans="1:50" ht="12" customHeight="1">
      <c r="A321" s="125" t="s">
        <v>285</v>
      </c>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Z321" s="13"/>
      <c r="AA321" s="79"/>
      <c r="AB321" s="79"/>
      <c r="AC321" s="183"/>
      <c r="AD321" s="183"/>
      <c r="AE321" s="183"/>
      <c r="AF321" s="183"/>
      <c r="AG321" s="183"/>
      <c r="AH321" s="183"/>
      <c r="AI321" s="183"/>
      <c r="AJ321" s="183"/>
      <c r="AK321" s="183"/>
      <c r="AL321" s="183"/>
      <c r="AM321" s="183"/>
      <c r="AN321" s="183"/>
      <c r="AO321" s="183"/>
      <c r="AP321" s="183"/>
      <c r="AQ321" s="183"/>
      <c r="AR321" s="183"/>
      <c r="AS321" s="183"/>
      <c r="AT321" s="183"/>
      <c r="AU321" s="183"/>
      <c r="AV321" s="183"/>
      <c r="AW321" s="183"/>
      <c r="AX321" s="183"/>
    </row>
    <row r="322" spans="1:50" ht="12" customHeight="1">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3"/>
      <c r="Z322" s="13"/>
      <c r="AA322" s="79"/>
      <c r="AB322" s="79"/>
      <c r="AC322" s="183"/>
      <c r="AD322" s="183"/>
      <c r="AE322" s="183"/>
      <c r="AF322" s="183"/>
      <c r="AG322" s="183"/>
      <c r="AH322" s="183"/>
      <c r="AI322" s="183"/>
      <c r="AJ322" s="183"/>
      <c r="AK322" s="183"/>
      <c r="AL322" s="183"/>
      <c r="AM322" s="183"/>
      <c r="AN322" s="183"/>
      <c r="AO322" s="183"/>
      <c r="AP322" s="183"/>
      <c r="AQ322" s="183"/>
      <c r="AR322" s="183"/>
      <c r="AS322" s="183"/>
      <c r="AT322" s="183"/>
      <c r="AU322" s="183"/>
      <c r="AV322" s="183"/>
      <c r="AW322" s="183"/>
      <c r="AX322" s="183"/>
    </row>
    <row r="323" spans="1:50" ht="12" customHeight="1">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3"/>
      <c r="Z323" s="13"/>
      <c r="AA323" s="126" t="s">
        <v>31</v>
      </c>
      <c r="AB323" s="126"/>
      <c r="AC323" s="8" t="s">
        <v>267</v>
      </c>
      <c r="AD323" s="99"/>
      <c r="AE323" s="99"/>
      <c r="AF323" s="99"/>
      <c r="AG323" s="99"/>
      <c r="AH323" s="99"/>
      <c r="AI323" s="99"/>
      <c r="AJ323" s="99"/>
      <c r="AK323" s="99"/>
      <c r="AL323" s="99"/>
      <c r="AM323" s="99"/>
      <c r="AN323" s="99"/>
      <c r="AO323" s="99"/>
      <c r="AP323" s="99"/>
      <c r="AQ323" s="99"/>
      <c r="AR323" s="99"/>
      <c r="AS323" s="99"/>
      <c r="AT323" s="99"/>
      <c r="AU323" s="99"/>
      <c r="AV323" s="99"/>
      <c r="AW323" s="99"/>
      <c r="AX323" s="99"/>
    </row>
    <row r="324" spans="1:50" ht="12" customHeight="1">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3"/>
      <c r="Z324" s="13"/>
      <c r="AA324" s="87"/>
      <c r="AB324" s="87"/>
      <c r="AC324" s="183" t="s">
        <v>288</v>
      </c>
      <c r="AD324" s="183"/>
      <c r="AE324" s="183"/>
      <c r="AF324" s="183"/>
      <c r="AG324" s="183"/>
      <c r="AH324" s="183"/>
      <c r="AI324" s="183"/>
      <c r="AJ324" s="183"/>
      <c r="AK324" s="183"/>
      <c r="AL324" s="183"/>
      <c r="AM324" s="183"/>
      <c r="AN324" s="183"/>
      <c r="AO324" s="183"/>
      <c r="AP324" s="183"/>
      <c r="AQ324" s="183"/>
      <c r="AR324" s="183"/>
      <c r="AS324" s="183"/>
      <c r="AT324" s="183"/>
      <c r="AU324" s="183"/>
      <c r="AV324" s="183"/>
      <c r="AW324" s="183"/>
      <c r="AX324" s="183"/>
    </row>
    <row r="325" spans="1:50" ht="12" customHeight="1">
      <c r="A325" s="17"/>
      <c r="B325" s="17"/>
      <c r="C325" s="16"/>
      <c r="D325" s="16"/>
      <c r="E325" s="16"/>
      <c r="F325" s="16"/>
      <c r="G325" s="16"/>
      <c r="H325" s="16"/>
      <c r="I325" s="16"/>
      <c r="J325" s="16"/>
      <c r="K325" s="16"/>
      <c r="L325" s="16"/>
      <c r="M325" s="16"/>
      <c r="N325" s="16"/>
      <c r="O325" s="16"/>
      <c r="P325" s="16"/>
      <c r="Q325" s="16"/>
      <c r="R325" s="16"/>
      <c r="S325" s="16"/>
      <c r="T325" s="16"/>
      <c r="U325" s="16"/>
      <c r="V325" s="16"/>
      <c r="W325" s="16"/>
      <c r="X325" s="16"/>
      <c r="Y325" s="13"/>
      <c r="Z325" s="13"/>
      <c r="AC325" s="183"/>
      <c r="AD325" s="183"/>
      <c r="AE325" s="183"/>
      <c r="AF325" s="183"/>
      <c r="AG325" s="183"/>
      <c r="AH325" s="183"/>
      <c r="AI325" s="183"/>
      <c r="AJ325" s="183"/>
      <c r="AK325" s="183"/>
      <c r="AL325" s="183"/>
      <c r="AM325" s="183"/>
      <c r="AN325" s="183"/>
      <c r="AO325" s="183"/>
      <c r="AP325" s="183"/>
      <c r="AQ325" s="183"/>
      <c r="AR325" s="183"/>
      <c r="AS325" s="183"/>
      <c r="AT325" s="183"/>
      <c r="AU325" s="183"/>
      <c r="AV325" s="183"/>
      <c r="AW325" s="183"/>
      <c r="AX325" s="183"/>
    </row>
    <row r="326" spans="1:50" ht="12" customHeight="1">
      <c r="A326" s="125" t="s">
        <v>73</v>
      </c>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3"/>
      <c r="Z326" s="13"/>
      <c r="AA326" s="79"/>
      <c r="AB326" s="79"/>
      <c r="AC326" s="183"/>
      <c r="AD326" s="183"/>
      <c r="AE326" s="183"/>
      <c r="AF326" s="183"/>
      <c r="AG326" s="183"/>
      <c r="AH326" s="183"/>
      <c r="AI326" s="183"/>
      <c r="AJ326" s="183"/>
      <c r="AK326" s="183"/>
      <c r="AL326" s="183"/>
      <c r="AM326" s="183"/>
      <c r="AN326" s="183"/>
      <c r="AO326" s="183"/>
      <c r="AP326" s="183"/>
      <c r="AQ326" s="183"/>
      <c r="AR326" s="183"/>
      <c r="AS326" s="183"/>
      <c r="AT326" s="183"/>
      <c r="AU326" s="183"/>
      <c r="AV326" s="183"/>
      <c r="AW326" s="183"/>
      <c r="AX326" s="183"/>
    </row>
    <row r="327" spans="1:50" ht="12" customHeight="1">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3"/>
      <c r="Z327" s="13"/>
      <c r="AA327" s="76"/>
      <c r="AB327" s="76"/>
      <c r="AC327" s="183"/>
      <c r="AD327" s="183"/>
      <c r="AE327" s="183"/>
      <c r="AF327" s="183"/>
      <c r="AG327" s="183"/>
      <c r="AH327" s="183"/>
      <c r="AI327" s="183"/>
      <c r="AJ327" s="183"/>
      <c r="AK327" s="183"/>
      <c r="AL327" s="183"/>
      <c r="AM327" s="183"/>
      <c r="AN327" s="183"/>
      <c r="AO327" s="183"/>
      <c r="AP327" s="183"/>
      <c r="AQ327" s="183"/>
      <c r="AR327" s="183"/>
      <c r="AS327" s="183"/>
      <c r="AT327" s="183"/>
      <c r="AU327" s="183"/>
      <c r="AV327" s="183"/>
      <c r="AW327" s="183"/>
      <c r="AX327" s="183"/>
    </row>
    <row r="328" spans="1:50" ht="12"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13"/>
      <c r="Z328" s="13"/>
      <c r="AA328" s="75"/>
      <c r="AB328" s="76"/>
      <c r="AC328" s="183"/>
      <c r="AD328" s="183"/>
      <c r="AE328" s="183"/>
      <c r="AF328" s="183"/>
      <c r="AG328" s="183"/>
      <c r="AH328" s="183"/>
      <c r="AI328" s="183"/>
      <c r="AJ328" s="183"/>
      <c r="AK328" s="183"/>
      <c r="AL328" s="183"/>
      <c r="AM328" s="183"/>
      <c r="AN328" s="183"/>
      <c r="AO328" s="183"/>
      <c r="AP328" s="183"/>
      <c r="AQ328" s="183"/>
      <c r="AR328" s="183"/>
      <c r="AS328" s="183"/>
      <c r="AT328" s="183"/>
      <c r="AU328" s="183"/>
      <c r="AV328" s="183"/>
      <c r="AW328" s="183"/>
      <c r="AX328" s="183"/>
    </row>
    <row r="329" spans="1:50" ht="12" customHeight="1">
      <c r="A329" s="9" t="s">
        <v>44</v>
      </c>
      <c r="B329" s="17"/>
      <c r="C329" s="8" t="s">
        <v>149</v>
      </c>
      <c r="D329" s="18"/>
      <c r="E329" s="18"/>
      <c r="F329" s="18"/>
      <c r="G329" s="18"/>
      <c r="H329" s="18"/>
      <c r="I329" s="18"/>
      <c r="J329" s="18"/>
      <c r="K329" s="18"/>
      <c r="L329" s="18"/>
      <c r="M329" s="18"/>
      <c r="N329" s="18"/>
      <c r="O329" s="18"/>
      <c r="P329" s="18"/>
      <c r="Q329" s="18"/>
      <c r="R329" s="18"/>
      <c r="S329" s="18"/>
      <c r="T329" s="18"/>
      <c r="U329" s="18"/>
      <c r="V329" s="18"/>
      <c r="W329" s="18"/>
      <c r="X329" s="18"/>
      <c r="Y329" s="13"/>
      <c r="Z329" s="13"/>
      <c r="AA329" s="78"/>
      <c r="AB329" s="78"/>
      <c r="AC329" s="183"/>
      <c r="AD329" s="183"/>
      <c r="AE329" s="183"/>
      <c r="AF329" s="183"/>
      <c r="AG329" s="183"/>
      <c r="AH329" s="183"/>
      <c r="AI329" s="183"/>
      <c r="AJ329" s="183"/>
      <c r="AK329" s="183"/>
      <c r="AL329" s="183"/>
      <c r="AM329" s="183"/>
      <c r="AN329" s="183"/>
      <c r="AO329" s="183"/>
      <c r="AP329" s="183"/>
      <c r="AQ329" s="183"/>
      <c r="AR329" s="183"/>
      <c r="AS329" s="183"/>
      <c r="AT329" s="183"/>
      <c r="AU329" s="183"/>
      <c r="AV329" s="183"/>
      <c r="AW329" s="183"/>
      <c r="AX329" s="183"/>
    </row>
    <row r="330" spans="1:50" ht="12" customHeight="1">
      <c r="A330" s="125" t="s">
        <v>286</v>
      </c>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3"/>
      <c r="Z330" s="13"/>
      <c r="AA330" s="87"/>
      <c r="AB330" s="87"/>
      <c r="AC330" s="183"/>
      <c r="AD330" s="183"/>
      <c r="AE330" s="183"/>
      <c r="AF330" s="183"/>
      <c r="AG330" s="183"/>
      <c r="AH330" s="183"/>
      <c r="AI330" s="183"/>
      <c r="AJ330" s="183"/>
      <c r="AK330" s="183"/>
      <c r="AL330" s="183"/>
      <c r="AM330" s="183"/>
      <c r="AN330" s="183"/>
      <c r="AO330" s="183"/>
      <c r="AP330" s="183"/>
      <c r="AQ330" s="183"/>
      <c r="AR330" s="183"/>
      <c r="AS330" s="183"/>
      <c r="AT330" s="183"/>
      <c r="AU330" s="183"/>
      <c r="AV330" s="183"/>
      <c r="AW330" s="183"/>
      <c r="AX330" s="183"/>
    </row>
    <row r="331" spans="1:50" ht="12" customHeight="1">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3"/>
      <c r="Z331" s="13"/>
      <c r="AA331" s="126" t="s">
        <v>30</v>
      </c>
      <c r="AB331" s="126"/>
      <c r="AC331" s="8" t="s">
        <v>76</v>
      </c>
      <c r="AD331" s="78"/>
      <c r="AE331" s="78"/>
      <c r="AF331" s="78"/>
      <c r="AG331" s="78"/>
      <c r="AH331" s="78"/>
      <c r="AI331" s="78"/>
      <c r="AJ331" s="78"/>
      <c r="AK331" s="78"/>
      <c r="AL331" s="78"/>
      <c r="AM331" s="78"/>
      <c r="AN331" s="78"/>
      <c r="AO331" s="78"/>
      <c r="AP331" s="78"/>
      <c r="AQ331" s="78"/>
      <c r="AR331" s="78"/>
      <c r="AS331" s="78"/>
      <c r="AT331" s="78"/>
      <c r="AU331" s="78"/>
      <c r="AV331" s="78"/>
      <c r="AW331" s="78"/>
      <c r="AX331" s="78"/>
    </row>
    <row r="332" spans="1:50" ht="12" customHeight="1">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3"/>
      <c r="Z332" s="13"/>
      <c r="AA332" s="78"/>
      <c r="AB332" s="78"/>
      <c r="AC332" s="172" t="s">
        <v>166</v>
      </c>
      <c r="AD332" s="172"/>
      <c r="AE332" s="172"/>
      <c r="AF332" s="172"/>
      <c r="AG332" s="172"/>
      <c r="AH332" s="172"/>
      <c r="AI332" s="172"/>
      <c r="AJ332" s="172"/>
      <c r="AK332" s="172"/>
      <c r="AL332" s="172"/>
      <c r="AM332" s="172"/>
      <c r="AN332" s="172"/>
      <c r="AO332" s="172"/>
      <c r="AP332" s="172"/>
      <c r="AQ332" s="172"/>
      <c r="AR332" s="172"/>
      <c r="AS332" s="172"/>
      <c r="AT332" s="172"/>
      <c r="AU332" s="172"/>
      <c r="AV332" s="172"/>
      <c r="AW332" s="172"/>
      <c r="AX332" s="172"/>
    </row>
    <row r="333" spans="1:50" ht="12" customHeight="1">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3"/>
      <c r="Z333" s="13"/>
      <c r="AA333" s="78"/>
      <c r="AB333" s="78"/>
      <c r="AC333" s="172"/>
      <c r="AD333" s="172"/>
      <c r="AE333" s="172"/>
      <c r="AF333" s="172"/>
      <c r="AG333" s="172"/>
      <c r="AH333" s="172"/>
      <c r="AI333" s="172"/>
      <c r="AJ333" s="172"/>
      <c r="AK333" s="172"/>
      <c r="AL333" s="172"/>
      <c r="AM333" s="172"/>
      <c r="AN333" s="172"/>
      <c r="AO333" s="172"/>
      <c r="AP333" s="172"/>
      <c r="AQ333" s="172"/>
      <c r="AR333" s="172"/>
      <c r="AS333" s="172"/>
      <c r="AT333" s="172"/>
      <c r="AU333" s="172"/>
      <c r="AV333" s="172"/>
      <c r="AW333" s="172"/>
      <c r="AX333" s="172"/>
    </row>
    <row r="334" spans="1:50" ht="12" customHeight="1">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3"/>
      <c r="Z334" s="13"/>
      <c r="AA334" s="75"/>
      <c r="AB334" s="76"/>
      <c r="AC334" s="172"/>
      <c r="AD334" s="172"/>
      <c r="AE334" s="172"/>
      <c r="AF334" s="172"/>
      <c r="AG334" s="172"/>
      <c r="AH334" s="172"/>
      <c r="AI334" s="172"/>
      <c r="AJ334" s="172"/>
      <c r="AK334" s="172"/>
      <c r="AL334" s="172"/>
      <c r="AM334" s="172"/>
      <c r="AN334" s="172"/>
      <c r="AO334" s="172"/>
      <c r="AP334" s="172"/>
      <c r="AQ334" s="172"/>
      <c r="AR334" s="172"/>
      <c r="AS334" s="172"/>
      <c r="AT334" s="172"/>
      <c r="AU334" s="172"/>
      <c r="AV334" s="172"/>
      <c r="AW334" s="172"/>
      <c r="AX334" s="172"/>
    </row>
    <row r="335" spans="1:50" ht="12"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3"/>
      <c r="Z335" s="13"/>
      <c r="AA335" s="76"/>
      <c r="AB335" s="76"/>
      <c r="AC335" s="172"/>
      <c r="AD335" s="172"/>
      <c r="AE335" s="172"/>
      <c r="AF335" s="172"/>
      <c r="AG335" s="172"/>
      <c r="AH335" s="172"/>
      <c r="AI335" s="172"/>
      <c r="AJ335" s="172"/>
      <c r="AK335" s="172"/>
      <c r="AL335" s="172"/>
      <c r="AM335" s="172"/>
      <c r="AN335" s="172"/>
      <c r="AO335" s="172"/>
      <c r="AP335" s="172"/>
      <c r="AQ335" s="172"/>
      <c r="AR335" s="172"/>
      <c r="AS335" s="172"/>
      <c r="AT335" s="172"/>
      <c r="AU335" s="172"/>
      <c r="AV335" s="172"/>
      <c r="AW335" s="172"/>
      <c r="AX335" s="172"/>
    </row>
    <row r="336" spans="1:50" ht="12" customHeight="1">
      <c r="A336" s="115"/>
      <c r="B336" s="115"/>
      <c r="C336" s="115"/>
      <c r="D336" s="118" t="s">
        <v>180</v>
      </c>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119"/>
      <c r="AU336" s="119"/>
      <c r="AV336" s="119"/>
      <c r="AW336" s="119"/>
      <c r="AX336" s="119"/>
    </row>
    <row r="338" spans="1:24" ht="12" customHeight="1">
      <c r="A338" s="126" t="s">
        <v>32</v>
      </c>
      <c r="B338" s="126"/>
      <c r="C338" s="8" t="s">
        <v>211</v>
      </c>
      <c r="D338" s="78"/>
      <c r="E338" s="78"/>
      <c r="F338" s="78"/>
      <c r="G338" s="78"/>
      <c r="H338" s="78"/>
      <c r="I338" s="78"/>
      <c r="J338" s="78"/>
      <c r="K338" s="78"/>
      <c r="L338" s="78"/>
      <c r="M338" s="78"/>
      <c r="N338" s="78"/>
      <c r="O338" s="78"/>
      <c r="P338" s="78"/>
      <c r="Q338" s="78"/>
      <c r="R338" s="78"/>
      <c r="S338" s="78"/>
      <c r="T338" s="78"/>
      <c r="U338" s="78"/>
      <c r="V338" s="78"/>
      <c r="W338" s="78"/>
      <c r="X338" s="78"/>
    </row>
    <row r="339" spans="1:24" ht="12" customHeight="1">
      <c r="A339" s="78"/>
      <c r="B339" s="78"/>
      <c r="C339" s="172" t="s">
        <v>212</v>
      </c>
      <c r="D339" s="172"/>
      <c r="E339" s="172"/>
      <c r="F339" s="172"/>
      <c r="G339" s="172"/>
      <c r="H339" s="172"/>
      <c r="I339" s="172"/>
      <c r="J339" s="172"/>
      <c r="K339" s="172"/>
      <c r="L339" s="172"/>
      <c r="M339" s="172"/>
      <c r="N339" s="172"/>
      <c r="O339" s="172"/>
      <c r="P339" s="172"/>
      <c r="Q339" s="172"/>
      <c r="R339" s="172"/>
      <c r="S339" s="172"/>
      <c r="T339" s="172"/>
      <c r="U339" s="172"/>
      <c r="V339" s="172"/>
      <c r="W339" s="172"/>
      <c r="X339" s="172"/>
    </row>
    <row r="340" spans="1:24" ht="12" customHeight="1">
      <c r="A340" s="78"/>
      <c r="B340" s="78"/>
      <c r="C340" s="172"/>
      <c r="D340" s="172"/>
      <c r="E340" s="172"/>
      <c r="F340" s="172"/>
      <c r="G340" s="172"/>
      <c r="H340" s="172"/>
      <c r="I340" s="172"/>
      <c r="J340" s="172"/>
      <c r="K340" s="172"/>
      <c r="L340" s="172"/>
      <c r="M340" s="172"/>
      <c r="N340" s="172"/>
      <c r="O340" s="172"/>
      <c r="P340" s="172"/>
      <c r="Q340" s="172"/>
      <c r="R340" s="172"/>
      <c r="S340" s="172"/>
      <c r="T340" s="172"/>
      <c r="U340" s="172"/>
      <c r="V340" s="172"/>
      <c r="W340" s="172"/>
      <c r="X340" s="172"/>
    </row>
    <row r="341" spans="1:24" ht="12" customHeight="1">
      <c r="A341" s="78"/>
      <c r="B341" s="78"/>
      <c r="C341" s="172"/>
      <c r="D341" s="172"/>
      <c r="E341" s="172"/>
      <c r="F341" s="172"/>
      <c r="G341" s="172"/>
      <c r="H341" s="172"/>
      <c r="I341" s="172"/>
      <c r="J341" s="172"/>
      <c r="K341" s="172"/>
      <c r="L341" s="172"/>
      <c r="M341" s="172"/>
      <c r="N341" s="172"/>
      <c r="O341" s="172"/>
      <c r="P341" s="172"/>
      <c r="Q341" s="172"/>
      <c r="R341" s="172"/>
      <c r="S341" s="172"/>
      <c r="T341" s="172"/>
      <c r="U341" s="172"/>
      <c r="V341" s="172"/>
      <c r="W341" s="172"/>
      <c r="X341" s="172"/>
    </row>
    <row r="343" spans="1:24" ht="12" customHeight="1">
      <c r="A343" s="9" t="s">
        <v>268</v>
      </c>
      <c r="B343" s="18"/>
      <c r="C343" s="7" t="s">
        <v>27</v>
      </c>
      <c r="D343" s="18"/>
      <c r="E343" s="18"/>
      <c r="F343" s="18"/>
      <c r="G343" s="18"/>
      <c r="H343" s="18"/>
      <c r="I343" s="18"/>
      <c r="J343" s="18"/>
      <c r="K343" s="18"/>
      <c r="L343" s="18"/>
      <c r="M343" s="18"/>
      <c r="N343" s="18"/>
      <c r="O343" s="18"/>
      <c r="P343" s="18"/>
      <c r="Q343" s="18"/>
      <c r="R343" s="18"/>
      <c r="S343" s="18"/>
      <c r="T343" s="18"/>
      <c r="U343" s="18"/>
      <c r="V343" s="18"/>
      <c r="W343" s="18"/>
      <c r="X343" s="18"/>
    </row>
    <row r="344" spans="1:24" ht="12" customHeight="1">
      <c r="A344" s="186"/>
      <c r="B344" s="187"/>
      <c r="C344" s="187"/>
      <c r="D344" s="187"/>
      <c r="E344" s="187"/>
      <c r="F344" s="187"/>
      <c r="G344" s="187"/>
      <c r="H344" s="187"/>
      <c r="I344" s="187"/>
      <c r="J344" s="187"/>
      <c r="K344" s="187"/>
      <c r="L344" s="187"/>
      <c r="M344" s="187"/>
      <c r="N344" s="187"/>
      <c r="O344" s="187"/>
      <c r="P344" s="187"/>
      <c r="Q344" s="187"/>
      <c r="R344" s="187"/>
      <c r="S344" s="187"/>
      <c r="T344" s="187"/>
      <c r="U344" s="187"/>
      <c r="V344" s="187"/>
      <c r="W344" s="187"/>
      <c r="X344" s="187"/>
    </row>
    <row r="345" spans="1:24" ht="12" customHeight="1">
      <c r="A345" s="187"/>
      <c r="B345" s="187"/>
      <c r="C345" s="187"/>
      <c r="D345" s="187"/>
      <c r="E345" s="187"/>
      <c r="F345" s="187"/>
      <c r="G345" s="187"/>
      <c r="H345" s="187"/>
      <c r="I345" s="187"/>
      <c r="J345" s="187"/>
      <c r="K345" s="187"/>
      <c r="L345" s="187"/>
      <c r="M345" s="187"/>
      <c r="N345" s="187"/>
      <c r="O345" s="187"/>
      <c r="P345" s="187"/>
      <c r="Q345" s="187"/>
      <c r="R345" s="187"/>
      <c r="S345" s="187"/>
      <c r="T345" s="187"/>
      <c r="U345" s="187"/>
      <c r="V345" s="187"/>
      <c r="W345" s="187"/>
      <c r="X345" s="187"/>
    </row>
    <row r="346" spans="1:24" ht="12" customHeight="1">
      <c r="A346" s="187"/>
      <c r="B346" s="187"/>
      <c r="C346" s="187"/>
      <c r="D346" s="187"/>
      <c r="E346" s="187"/>
      <c r="F346" s="187"/>
      <c r="G346" s="187"/>
      <c r="H346" s="187"/>
      <c r="I346" s="187"/>
      <c r="J346" s="187"/>
      <c r="K346" s="187"/>
      <c r="L346" s="187"/>
      <c r="M346" s="187"/>
      <c r="N346" s="187"/>
      <c r="O346" s="187"/>
      <c r="P346" s="187"/>
      <c r="Q346" s="187"/>
      <c r="R346" s="187"/>
      <c r="S346" s="187"/>
      <c r="T346" s="187"/>
      <c r="U346" s="187"/>
      <c r="V346" s="187"/>
      <c r="W346" s="187"/>
      <c r="X346" s="187"/>
    </row>
    <row r="347" spans="1:24" ht="12" customHeight="1">
      <c r="A347" s="187"/>
      <c r="B347" s="187"/>
      <c r="C347" s="187"/>
      <c r="D347" s="187"/>
      <c r="E347" s="187"/>
      <c r="F347" s="187"/>
      <c r="G347" s="187"/>
      <c r="H347" s="187"/>
      <c r="I347" s="187"/>
      <c r="J347" s="187"/>
      <c r="K347" s="187"/>
      <c r="L347" s="187"/>
      <c r="M347" s="187"/>
      <c r="N347" s="187"/>
      <c r="O347" s="187"/>
      <c r="P347" s="187"/>
      <c r="Q347" s="187"/>
      <c r="R347" s="187"/>
      <c r="S347" s="187"/>
      <c r="T347" s="187"/>
      <c r="U347" s="187"/>
      <c r="V347" s="187"/>
      <c r="W347" s="187"/>
      <c r="X347" s="187"/>
    </row>
    <row r="348" spans="1:24" ht="12" customHeight="1">
      <c r="A348" s="187"/>
      <c r="B348" s="187"/>
      <c r="C348" s="187"/>
      <c r="D348" s="187"/>
      <c r="E348" s="187"/>
      <c r="F348" s="187"/>
      <c r="G348" s="187"/>
      <c r="H348" s="187"/>
      <c r="I348" s="187"/>
      <c r="J348" s="187"/>
      <c r="K348" s="187"/>
      <c r="L348" s="187"/>
      <c r="M348" s="187"/>
      <c r="N348" s="187"/>
      <c r="O348" s="187"/>
      <c r="P348" s="187"/>
      <c r="Q348" s="187"/>
      <c r="R348" s="187"/>
      <c r="S348" s="187"/>
      <c r="T348" s="187"/>
      <c r="U348" s="187"/>
      <c r="V348" s="187"/>
      <c r="W348" s="187"/>
      <c r="X348" s="187"/>
    </row>
    <row r="349" spans="1:24" ht="12" customHeight="1">
      <c r="A349" s="187"/>
      <c r="B349" s="187"/>
      <c r="C349" s="187"/>
      <c r="D349" s="187"/>
      <c r="E349" s="187"/>
      <c r="F349" s="187"/>
      <c r="G349" s="187"/>
      <c r="H349" s="187"/>
      <c r="I349" s="187"/>
      <c r="J349" s="187"/>
      <c r="K349" s="187"/>
      <c r="L349" s="187"/>
      <c r="M349" s="187"/>
      <c r="N349" s="187"/>
      <c r="O349" s="187"/>
      <c r="P349" s="187"/>
      <c r="Q349" s="187"/>
      <c r="R349" s="187"/>
      <c r="S349" s="187"/>
      <c r="T349" s="187"/>
      <c r="U349" s="187"/>
      <c r="V349" s="187"/>
      <c r="W349" s="187"/>
      <c r="X349" s="187"/>
    </row>
    <row r="350" spans="1:24" ht="12" customHeight="1">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row>
    <row r="351" spans="1:24" ht="12" customHeight="1">
      <c r="A351" s="187"/>
      <c r="B351" s="187"/>
      <c r="C351" s="187"/>
      <c r="D351" s="187"/>
      <c r="E351" s="187"/>
      <c r="F351" s="187"/>
      <c r="G351" s="187"/>
      <c r="H351" s="187"/>
      <c r="I351" s="187"/>
      <c r="J351" s="187"/>
      <c r="K351" s="187"/>
      <c r="L351" s="187"/>
      <c r="M351" s="187"/>
      <c r="N351" s="187"/>
      <c r="O351" s="187"/>
      <c r="P351" s="187"/>
      <c r="Q351" s="187"/>
      <c r="R351" s="187"/>
      <c r="S351" s="187"/>
      <c r="T351" s="187"/>
      <c r="U351" s="187"/>
      <c r="V351" s="187"/>
      <c r="W351" s="187"/>
      <c r="X351" s="187"/>
    </row>
    <row r="352" spans="1:24" ht="12" customHeight="1">
      <c r="A352" s="187"/>
      <c r="B352" s="187"/>
      <c r="C352" s="187"/>
      <c r="D352" s="187"/>
      <c r="E352" s="187"/>
      <c r="F352" s="187"/>
      <c r="G352" s="187"/>
      <c r="H352" s="187"/>
      <c r="I352" s="187"/>
      <c r="J352" s="187"/>
      <c r="K352" s="187"/>
      <c r="L352" s="187"/>
      <c r="M352" s="187"/>
      <c r="N352" s="187"/>
      <c r="O352" s="187"/>
      <c r="P352" s="187"/>
      <c r="Q352" s="187"/>
      <c r="R352" s="187"/>
      <c r="S352" s="187"/>
      <c r="T352" s="187"/>
      <c r="U352" s="187"/>
      <c r="V352" s="187"/>
      <c r="W352" s="187"/>
      <c r="X352" s="187"/>
    </row>
    <row r="353" spans="1:50" ht="12" customHeight="1">
      <c r="A353" s="187"/>
      <c r="B353" s="187"/>
      <c r="C353" s="187"/>
      <c r="D353" s="187"/>
      <c r="E353" s="187"/>
      <c r="F353" s="187"/>
      <c r="G353" s="187"/>
      <c r="H353" s="187"/>
      <c r="I353" s="187"/>
      <c r="J353" s="187"/>
      <c r="K353" s="187"/>
      <c r="L353" s="187"/>
      <c r="M353" s="187"/>
      <c r="N353" s="187"/>
      <c r="O353" s="187"/>
      <c r="P353" s="187"/>
      <c r="Q353" s="187"/>
      <c r="R353" s="187"/>
      <c r="S353" s="187"/>
      <c r="T353" s="187"/>
      <c r="U353" s="187"/>
      <c r="V353" s="187"/>
      <c r="W353" s="187"/>
      <c r="X353" s="187"/>
    </row>
    <row r="354" spans="1:50" ht="12" customHeight="1">
      <c r="A354" s="187"/>
      <c r="B354" s="187"/>
      <c r="C354" s="187"/>
      <c r="D354" s="187"/>
      <c r="E354" s="187"/>
      <c r="F354" s="187"/>
      <c r="G354" s="187"/>
      <c r="H354" s="187"/>
      <c r="I354" s="187"/>
      <c r="J354" s="187"/>
      <c r="K354" s="187"/>
      <c r="L354" s="187"/>
      <c r="M354" s="187"/>
      <c r="N354" s="187"/>
      <c r="O354" s="187"/>
      <c r="P354" s="187"/>
      <c r="Q354" s="187"/>
      <c r="R354" s="187"/>
      <c r="S354" s="187"/>
      <c r="T354" s="187"/>
      <c r="U354" s="187"/>
      <c r="V354" s="187"/>
      <c r="W354" s="187"/>
      <c r="X354" s="187"/>
    </row>
    <row r="355" spans="1:50" ht="12" customHeight="1">
      <c r="A355" s="187"/>
      <c r="B355" s="187"/>
      <c r="C355" s="187"/>
      <c r="D355" s="187"/>
      <c r="E355" s="187"/>
      <c r="F355" s="187"/>
      <c r="G355" s="187"/>
      <c r="H355" s="187"/>
      <c r="I355" s="187"/>
      <c r="J355" s="187"/>
      <c r="K355" s="187"/>
      <c r="L355" s="187"/>
      <c r="M355" s="187"/>
      <c r="N355" s="187"/>
      <c r="O355" s="187"/>
      <c r="P355" s="187"/>
      <c r="Q355" s="187"/>
      <c r="R355" s="187"/>
      <c r="S355" s="187"/>
      <c r="T355" s="187"/>
      <c r="U355" s="187"/>
      <c r="V355" s="187"/>
      <c r="W355" s="187"/>
      <c r="X355" s="187"/>
    </row>
    <row r="356" spans="1:50" ht="12" customHeight="1">
      <c r="A356" s="187"/>
      <c r="B356" s="187"/>
      <c r="C356" s="187"/>
      <c r="D356" s="187"/>
      <c r="E356" s="187"/>
      <c r="F356" s="187"/>
      <c r="G356" s="187"/>
      <c r="H356" s="187"/>
      <c r="I356" s="187"/>
      <c r="J356" s="187"/>
      <c r="K356" s="187"/>
      <c r="L356" s="187"/>
      <c r="M356" s="187"/>
      <c r="N356" s="187"/>
      <c r="O356" s="187"/>
      <c r="P356" s="187"/>
      <c r="Q356" s="187"/>
      <c r="R356" s="187"/>
      <c r="S356" s="187"/>
      <c r="T356" s="187"/>
      <c r="U356" s="187"/>
      <c r="V356" s="187"/>
      <c r="W356" s="187"/>
      <c r="X356" s="187"/>
    </row>
    <row r="357" spans="1:50" ht="12" customHeight="1">
      <c r="A357" s="187"/>
      <c r="B357" s="187"/>
      <c r="C357" s="187"/>
      <c r="D357" s="187"/>
      <c r="E357" s="187"/>
      <c r="F357" s="187"/>
      <c r="G357" s="187"/>
      <c r="H357" s="187"/>
      <c r="I357" s="187"/>
      <c r="J357" s="187"/>
      <c r="K357" s="187"/>
      <c r="L357" s="187"/>
      <c r="M357" s="187"/>
      <c r="N357" s="187"/>
      <c r="O357" s="187"/>
      <c r="P357" s="187"/>
      <c r="Q357" s="187"/>
      <c r="R357" s="187"/>
      <c r="S357" s="187"/>
      <c r="T357" s="187"/>
      <c r="U357" s="187"/>
      <c r="V357" s="187"/>
      <c r="W357" s="187"/>
      <c r="X357" s="187"/>
    </row>
    <row r="358" spans="1:50" ht="12" customHeight="1">
      <c r="A358" s="187"/>
      <c r="B358" s="187"/>
      <c r="C358" s="187"/>
      <c r="D358" s="187"/>
      <c r="E358" s="187"/>
      <c r="F358" s="187"/>
      <c r="G358" s="187"/>
      <c r="H358" s="187"/>
      <c r="I358" s="187"/>
      <c r="J358" s="187"/>
      <c r="K358" s="187"/>
      <c r="L358" s="187"/>
      <c r="M358" s="187"/>
      <c r="N358" s="187"/>
      <c r="O358" s="187"/>
      <c r="P358" s="187"/>
      <c r="Q358" s="187"/>
      <c r="R358" s="187"/>
      <c r="S358" s="187"/>
      <c r="T358" s="187"/>
      <c r="U358" s="187"/>
      <c r="V358" s="187"/>
      <c r="W358" s="187"/>
      <c r="X358" s="187"/>
    </row>
    <row r="359" spans="1:50" ht="12" customHeight="1">
      <c r="A359" s="187"/>
      <c r="B359" s="187"/>
      <c r="C359" s="187"/>
      <c r="D359" s="187"/>
      <c r="E359" s="187"/>
      <c r="F359" s="187"/>
      <c r="G359" s="187"/>
      <c r="H359" s="187"/>
      <c r="I359" s="187"/>
      <c r="J359" s="187"/>
      <c r="K359" s="187"/>
      <c r="L359" s="187"/>
      <c r="M359" s="187"/>
      <c r="N359" s="187"/>
      <c r="O359" s="187"/>
      <c r="P359" s="187"/>
      <c r="Q359" s="187"/>
      <c r="R359" s="187"/>
      <c r="S359" s="187"/>
      <c r="T359" s="187"/>
      <c r="U359" s="187"/>
      <c r="V359" s="187"/>
      <c r="W359" s="187"/>
      <c r="X359" s="187"/>
    </row>
    <row r="360" spans="1:50" ht="12" customHeight="1">
      <c r="A360" s="187"/>
      <c r="B360" s="187"/>
      <c r="C360" s="187"/>
      <c r="D360" s="187"/>
      <c r="E360" s="187"/>
      <c r="F360" s="187"/>
      <c r="G360" s="187"/>
      <c r="H360" s="187"/>
      <c r="I360" s="187"/>
      <c r="J360" s="187"/>
      <c r="K360" s="187"/>
      <c r="L360" s="187"/>
      <c r="M360" s="187"/>
      <c r="N360" s="187"/>
      <c r="O360" s="187"/>
      <c r="P360" s="187"/>
      <c r="Q360" s="187"/>
      <c r="R360" s="187"/>
      <c r="S360" s="187"/>
      <c r="T360" s="187"/>
      <c r="U360" s="187"/>
      <c r="V360" s="187"/>
      <c r="W360" s="187"/>
      <c r="X360" s="187"/>
    </row>
    <row r="361" spans="1:50" ht="12" customHeight="1">
      <c r="A361" s="187"/>
      <c r="B361" s="187"/>
      <c r="C361" s="187"/>
      <c r="D361" s="187"/>
      <c r="E361" s="187"/>
      <c r="F361" s="187"/>
      <c r="G361" s="187"/>
      <c r="H361" s="187"/>
      <c r="I361" s="187"/>
      <c r="J361" s="187"/>
      <c r="K361" s="187"/>
      <c r="L361" s="187"/>
      <c r="M361" s="187"/>
      <c r="N361" s="187"/>
      <c r="O361" s="187"/>
      <c r="P361" s="187"/>
      <c r="Q361" s="187"/>
      <c r="R361" s="187"/>
      <c r="S361" s="187"/>
      <c r="T361" s="187"/>
      <c r="U361" s="187"/>
      <c r="V361" s="187"/>
      <c r="W361" s="187"/>
      <c r="X361" s="187"/>
    </row>
    <row r="362" spans="1:50" ht="12" customHeight="1">
      <c r="A362" s="187"/>
      <c r="B362" s="187"/>
      <c r="C362" s="187"/>
      <c r="D362" s="187"/>
      <c r="E362" s="187"/>
      <c r="F362" s="187"/>
      <c r="G362" s="187"/>
      <c r="H362" s="187"/>
      <c r="I362" s="187"/>
      <c r="J362" s="187"/>
      <c r="K362" s="187"/>
      <c r="L362" s="187"/>
      <c r="M362" s="187"/>
      <c r="N362" s="187"/>
      <c r="O362" s="187"/>
      <c r="P362" s="187"/>
      <c r="Q362" s="187"/>
      <c r="R362" s="187"/>
      <c r="S362" s="187"/>
      <c r="T362" s="187"/>
      <c r="U362" s="187"/>
      <c r="V362" s="187"/>
      <c r="W362" s="187"/>
      <c r="X362" s="187"/>
    </row>
    <row r="363" spans="1:50" ht="12" customHeight="1">
      <c r="A363" s="187"/>
      <c r="B363" s="187"/>
      <c r="C363" s="187"/>
      <c r="D363" s="187"/>
      <c r="E363" s="187"/>
      <c r="F363" s="187"/>
      <c r="G363" s="187"/>
      <c r="H363" s="187"/>
      <c r="I363" s="187"/>
      <c r="J363" s="187"/>
      <c r="K363" s="187"/>
      <c r="L363" s="187"/>
      <c r="M363" s="187"/>
      <c r="N363" s="187"/>
      <c r="O363" s="187"/>
      <c r="P363" s="187"/>
      <c r="Q363" s="187"/>
      <c r="R363" s="187"/>
      <c r="S363" s="187"/>
      <c r="T363" s="187"/>
      <c r="U363" s="187"/>
      <c r="V363" s="187"/>
      <c r="W363" s="187"/>
      <c r="X363" s="187"/>
    </row>
    <row r="364" spans="1:50" ht="12" customHeight="1">
      <c r="A364" s="187"/>
      <c r="B364" s="187"/>
      <c r="C364" s="187"/>
      <c r="D364" s="187"/>
      <c r="E364" s="187"/>
      <c r="F364" s="187"/>
      <c r="G364" s="187"/>
      <c r="H364" s="187"/>
      <c r="I364" s="187"/>
      <c r="J364" s="187"/>
      <c r="K364" s="187"/>
      <c r="L364" s="187"/>
      <c r="M364" s="187"/>
      <c r="N364" s="187"/>
      <c r="O364" s="187"/>
      <c r="P364" s="187"/>
      <c r="Q364" s="187"/>
      <c r="R364" s="187"/>
      <c r="S364" s="187"/>
      <c r="T364" s="187"/>
      <c r="U364" s="187"/>
      <c r="V364" s="187"/>
      <c r="W364" s="187"/>
      <c r="X364" s="187"/>
    </row>
    <row r="365" spans="1:50" ht="12" customHeight="1">
      <c r="A365" s="187"/>
      <c r="B365" s="187"/>
      <c r="C365" s="187"/>
      <c r="D365" s="187"/>
      <c r="E365" s="187"/>
      <c r="F365" s="187"/>
      <c r="G365" s="187"/>
      <c r="H365" s="187"/>
      <c r="I365" s="187"/>
      <c r="J365" s="187"/>
      <c r="K365" s="187"/>
      <c r="L365" s="187"/>
      <c r="M365" s="187"/>
      <c r="N365" s="187"/>
      <c r="O365" s="187"/>
      <c r="P365" s="187"/>
      <c r="Q365" s="187"/>
      <c r="R365" s="187"/>
      <c r="S365" s="187"/>
      <c r="T365" s="187"/>
      <c r="U365" s="187"/>
      <c r="V365" s="187"/>
      <c r="W365" s="187"/>
      <c r="X365" s="187"/>
    </row>
    <row r="366" spans="1:50" ht="12" customHeight="1">
      <c r="A366" s="187"/>
      <c r="B366" s="187"/>
      <c r="C366" s="187"/>
      <c r="D366" s="187"/>
      <c r="E366" s="187"/>
      <c r="F366" s="187"/>
      <c r="G366" s="187"/>
      <c r="H366" s="187"/>
      <c r="I366" s="187"/>
      <c r="J366" s="187"/>
      <c r="K366" s="187"/>
      <c r="L366" s="187"/>
      <c r="M366" s="187"/>
      <c r="N366" s="187"/>
      <c r="O366" s="187"/>
      <c r="P366" s="187"/>
      <c r="Q366" s="187"/>
      <c r="R366" s="187"/>
      <c r="S366" s="187"/>
      <c r="T366" s="187"/>
      <c r="U366" s="187"/>
      <c r="V366" s="187"/>
      <c r="W366" s="187"/>
      <c r="X366" s="187"/>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row>
    <row r="367" spans="1:50" ht="12" customHeight="1">
      <c r="A367" s="187"/>
      <c r="B367" s="187"/>
      <c r="C367" s="187"/>
      <c r="D367" s="187"/>
      <c r="E367" s="187"/>
      <c r="F367" s="187"/>
      <c r="G367" s="187"/>
      <c r="H367" s="187"/>
      <c r="I367" s="187"/>
      <c r="J367" s="187"/>
      <c r="K367" s="187"/>
      <c r="L367" s="187"/>
      <c r="M367" s="187"/>
      <c r="N367" s="187"/>
      <c r="O367" s="187"/>
      <c r="P367" s="187"/>
      <c r="Q367" s="187"/>
      <c r="R367" s="187"/>
      <c r="S367" s="187"/>
      <c r="T367" s="187"/>
      <c r="U367" s="187"/>
      <c r="V367" s="187"/>
      <c r="W367" s="187"/>
      <c r="X367" s="187"/>
      <c r="Y367" s="92"/>
      <c r="AW367" s="25"/>
      <c r="AX367" s="25"/>
    </row>
    <row r="368" spans="1:50" ht="12" customHeight="1">
      <c r="A368" s="187"/>
      <c r="B368" s="187"/>
      <c r="C368" s="187"/>
      <c r="D368" s="187"/>
      <c r="E368" s="187"/>
      <c r="F368" s="187"/>
      <c r="G368" s="187"/>
      <c r="H368" s="187"/>
      <c r="I368" s="187"/>
      <c r="J368" s="187"/>
      <c r="K368" s="187"/>
      <c r="L368" s="187"/>
      <c r="M368" s="187"/>
      <c r="N368" s="187"/>
      <c r="O368" s="187"/>
      <c r="P368" s="187"/>
      <c r="Q368" s="187"/>
      <c r="R368" s="187"/>
      <c r="S368" s="187"/>
      <c r="T368" s="187"/>
      <c r="U368" s="187"/>
      <c r="V368" s="187"/>
      <c r="W368" s="187"/>
      <c r="X368" s="187"/>
      <c r="AW368" s="25"/>
      <c r="AX368" s="25"/>
    </row>
    <row r="369" spans="1:50" ht="12" customHeight="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row>
    <row r="370" spans="1:50" ht="12" customHeight="1">
      <c r="A370" s="91" t="s">
        <v>75</v>
      </c>
      <c r="B370" s="91"/>
      <c r="C370" s="91"/>
      <c r="D370" s="91"/>
      <c r="E370" s="91"/>
      <c r="F370" s="91"/>
      <c r="G370" s="91"/>
      <c r="H370" s="91"/>
      <c r="I370" s="91"/>
      <c r="J370" s="91"/>
      <c r="K370" s="91"/>
      <c r="L370" s="91"/>
      <c r="M370" s="91"/>
      <c r="N370" s="91"/>
      <c r="O370" s="91"/>
      <c r="P370" s="91"/>
      <c r="Q370" s="91"/>
      <c r="R370" s="91"/>
      <c r="S370" s="91"/>
      <c r="T370" s="91"/>
      <c r="U370" s="91"/>
      <c r="V370" s="91"/>
      <c r="W370" s="91"/>
      <c r="X370" s="91"/>
    </row>
    <row r="371" spans="1:50" ht="12"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row>
    <row r="372" spans="1:50" ht="12"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AW372" s="72"/>
      <c r="AX372" s="72"/>
    </row>
    <row r="373" spans="1:50" ht="12" customHeight="1">
      <c r="A373" s="13" t="s">
        <v>119</v>
      </c>
      <c r="B373" s="13"/>
      <c r="C373" s="13"/>
      <c r="D373" s="13"/>
      <c r="E373" s="13"/>
      <c r="F373" s="13"/>
      <c r="G373" s="13"/>
      <c r="H373" s="13"/>
      <c r="I373" s="13"/>
      <c r="J373" s="13"/>
      <c r="K373" s="188"/>
      <c r="L373" s="188"/>
      <c r="M373" s="188"/>
      <c r="N373" s="188"/>
      <c r="O373" s="188"/>
      <c r="P373" s="188"/>
      <c r="Q373" s="188"/>
      <c r="R373" s="188"/>
      <c r="S373" s="188"/>
      <c r="T373" s="188"/>
      <c r="U373" s="188"/>
      <c r="V373" s="188"/>
      <c r="W373" s="188"/>
      <c r="X373" s="188"/>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row>
    <row r="374" spans="1:50" ht="12"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AW374" s="72"/>
      <c r="AX374" s="72"/>
    </row>
    <row r="375" spans="1:50" ht="12" customHeight="1">
      <c r="A375" s="13" t="s">
        <v>162</v>
      </c>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AA375" s="13" t="s">
        <v>120</v>
      </c>
      <c r="AB375" s="13"/>
      <c r="AC375" s="13"/>
      <c r="AD375" s="13"/>
      <c r="AE375" s="13"/>
      <c r="AF375" s="13"/>
      <c r="AG375" s="13"/>
      <c r="AH375" s="13"/>
      <c r="AI375" s="13"/>
      <c r="AJ375" s="13"/>
      <c r="AK375" s="13" t="s">
        <v>234</v>
      </c>
      <c r="AL375" s="13"/>
      <c r="AM375" s="13"/>
      <c r="AN375" s="13"/>
      <c r="AO375" s="13"/>
      <c r="AP375" s="13"/>
      <c r="AQ375" s="13"/>
      <c r="AR375" s="13"/>
      <c r="AS375" s="13"/>
      <c r="AT375" s="13"/>
      <c r="AU375" s="13"/>
      <c r="AV375" s="13"/>
      <c r="AW375" s="13"/>
      <c r="AX375" s="13"/>
    </row>
    <row r="376" spans="1:50" ht="12"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AA376" s="13"/>
      <c r="AB376" s="13"/>
      <c r="AC376" s="13"/>
      <c r="AD376" s="13"/>
      <c r="AE376" s="13"/>
      <c r="AF376" s="13"/>
      <c r="AG376" s="13"/>
      <c r="AH376" s="13"/>
      <c r="AI376" s="13"/>
      <c r="AJ376" s="13"/>
      <c r="AK376" s="169" t="s">
        <v>298</v>
      </c>
      <c r="AL376" s="120"/>
      <c r="AM376" s="120"/>
      <c r="AN376" s="120"/>
      <c r="AO376" s="120"/>
      <c r="AP376" s="120"/>
      <c r="AQ376" s="120"/>
      <c r="AR376" s="120"/>
      <c r="AS376" s="120"/>
      <c r="AT376" s="120"/>
      <c r="AU376" s="120"/>
      <c r="AV376" s="120"/>
      <c r="AW376" s="13"/>
      <c r="AX376" s="13"/>
    </row>
    <row r="377" spans="1:50" ht="12" customHeight="1">
      <c r="A377" s="1"/>
      <c r="B377" s="1"/>
      <c r="C377" s="1"/>
      <c r="D377" s="1"/>
      <c r="E377" s="1"/>
      <c r="F377" s="1"/>
      <c r="G377" s="1"/>
      <c r="H377" s="13"/>
      <c r="I377" s="13"/>
      <c r="J377" s="13"/>
      <c r="K377" s="13"/>
      <c r="L377" s="13"/>
      <c r="M377" s="13"/>
      <c r="N377" s="13"/>
      <c r="O377" s="13"/>
      <c r="P377" s="13"/>
      <c r="Q377" s="13"/>
      <c r="R377" s="13"/>
      <c r="S377" s="13"/>
      <c r="T377" s="13"/>
      <c r="U377" s="13"/>
      <c r="V377" s="13"/>
      <c r="W377" s="13"/>
      <c r="X377" s="13"/>
      <c r="AA377" s="13"/>
      <c r="AB377" s="13"/>
      <c r="AC377" s="13"/>
      <c r="AD377" s="13"/>
      <c r="AE377" s="13"/>
      <c r="AF377" s="13"/>
      <c r="AG377" s="13"/>
      <c r="AH377" s="13"/>
      <c r="AI377" s="13"/>
      <c r="AJ377" s="13"/>
      <c r="AK377" s="120"/>
      <c r="AL377" s="120"/>
      <c r="AM377" s="120"/>
      <c r="AN377" s="120"/>
      <c r="AO377" s="120"/>
      <c r="AP377" s="120"/>
      <c r="AQ377" s="120"/>
      <c r="AR377" s="120"/>
      <c r="AS377" s="120"/>
      <c r="AT377" s="120"/>
      <c r="AU377" s="120"/>
      <c r="AV377" s="120"/>
      <c r="AW377" s="13"/>
      <c r="AX377" s="13"/>
    </row>
    <row r="378" spans="1:50" ht="12" customHeight="1">
      <c r="A378" s="1"/>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AA378" s="13"/>
      <c r="AB378" s="13"/>
      <c r="AC378" s="13"/>
      <c r="AD378" s="13"/>
      <c r="AE378" s="13"/>
      <c r="AF378" s="13"/>
      <c r="AG378" s="13"/>
      <c r="AH378" s="13"/>
      <c r="AI378" s="13"/>
      <c r="AJ378" s="13"/>
      <c r="AK378" s="120"/>
      <c r="AL378" s="120"/>
      <c r="AM378" s="120"/>
      <c r="AN378" s="120"/>
      <c r="AO378" s="120"/>
      <c r="AP378" s="120"/>
      <c r="AQ378" s="120"/>
      <c r="AR378" s="120"/>
      <c r="AS378" s="120"/>
      <c r="AT378" s="120"/>
      <c r="AU378" s="120"/>
      <c r="AV378" s="120"/>
      <c r="AW378" s="13"/>
      <c r="AX378" s="13"/>
    </row>
    <row r="379" spans="1:50" ht="12"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AA379" s="13"/>
      <c r="AB379" s="13"/>
      <c r="AC379" s="13"/>
      <c r="AD379" s="13"/>
      <c r="AE379" s="13"/>
      <c r="AF379" s="13"/>
      <c r="AG379" s="13"/>
      <c r="AH379" s="13"/>
      <c r="AI379" s="13"/>
      <c r="AJ379" s="13"/>
      <c r="AK379" s="169" t="s">
        <v>299</v>
      </c>
      <c r="AL379" s="122"/>
      <c r="AM379" s="122"/>
      <c r="AN379" s="122"/>
      <c r="AO379" s="122"/>
      <c r="AP379" s="122"/>
      <c r="AQ379" s="122"/>
      <c r="AR379" s="122"/>
      <c r="AS379" s="122"/>
      <c r="AT379" s="122"/>
      <c r="AU379" s="22"/>
      <c r="AV379" s="22"/>
      <c r="AW379" s="13"/>
      <c r="AX379" s="13"/>
    </row>
    <row r="380" spans="1:50" ht="12"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AA380" s="13"/>
      <c r="AB380" s="13"/>
      <c r="AC380" s="13"/>
      <c r="AD380" s="13"/>
      <c r="AE380" s="13"/>
      <c r="AF380" s="13"/>
      <c r="AG380" s="13"/>
      <c r="AH380" s="13"/>
      <c r="AI380" s="13"/>
      <c r="AJ380" s="13"/>
      <c r="AW380" s="22"/>
      <c r="AX380" s="22"/>
    </row>
    <row r="381" spans="1:50" ht="12"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AA381" s="13"/>
      <c r="AB381" s="13"/>
      <c r="AC381" s="13"/>
      <c r="AD381" s="13"/>
      <c r="AE381" s="13"/>
      <c r="AF381" s="13"/>
      <c r="AG381" s="13"/>
      <c r="AH381" s="13"/>
      <c r="AI381" s="13"/>
      <c r="AJ381" s="13"/>
      <c r="AW381" s="22"/>
      <c r="AX381" s="22"/>
    </row>
    <row r="382" spans="1:50" ht="12"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AA382" s="13"/>
      <c r="AB382" s="13"/>
      <c r="AC382" s="13"/>
      <c r="AD382" s="13"/>
      <c r="AE382" s="13"/>
      <c r="AF382" s="13"/>
      <c r="AG382" s="13"/>
      <c r="AH382" s="13"/>
      <c r="AI382" s="13"/>
      <c r="AJ382" s="13"/>
      <c r="AW382" s="22"/>
      <c r="AX382" s="22"/>
    </row>
    <row r="383" spans="1:50" ht="12"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row>
    <row r="384" spans="1:50" ht="12"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AA384" s="13"/>
      <c r="AB384" s="13"/>
      <c r="AC384" s="13"/>
      <c r="AD384" s="13"/>
      <c r="AE384" s="13"/>
      <c r="AF384" s="13"/>
      <c r="AG384" s="13"/>
      <c r="AH384" s="13"/>
      <c r="AI384" s="13"/>
      <c r="AJ384" s="13"/>
      <c r="AW384" s="13"/>
      <c r="AX384" s="13"/>
    </row>
    <row r="385" spans="1:50"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AA385" s="13"/>
      <c r="AB385" s="13"/>
      <c r="AC385" s="13"/>
      <c r="AD385" s="13"/>
      <c r="AE385" s="13"/>
      <c r="AF385" s="13"/>
      <c r="AG385" s="13"/>
      <c r="AH385" s="13"/>
      <c r="AI385" s="13"/>
      <c r="AJ385" s="13"/>
      <c r="AW385" s="13"/>
      <c r="AX385" s="13"/>
    </row>
    <row r="386" spans="1:50"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AA386" s="13"/>
      <c r="AB386" s="13"/>
      <c r="AC386" s="13"/>
      <c r="AD386" s="13"/>
      <c r="AE386" s="13"/>
      <c r="AF386" s="13"/>
      <c r="AG386" s="13"/>
      <c r="AH386" s="13"/>
      <c r="AI386" s="13"/>
      <c r="AJ386" s="13"/>
      <c r="AK386" s="13" t="s">
        <v>234</v>
      </c>
      <c r="AL386" s="13"/>
      <c r="AM386" s="13"/>
      <c r="AN386" s="13"/>
      <c r="AO386" s="13"/>
      <c r="AP386" s="13"/>
      <c r="AQ386" s="13"/>
      <c r="AR386" s="13"/>
      <c r="AS386" s="13"/>
      <c r="AT386" s="13"/>
      <c r="AU386" s="13"/>
      <c r="AV386" s="13"/>
      <c r="AW386" s="26"/>
      <c r="AX386" s="13"/>
    </row>
    <row r="387" spans="1:50"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AA387" s="13"/>
      <c r="AB387" s="13"/>
      <c r="AC387" s="13"/>
      <c r="AD387" s="13"/>
      <c r="AE387" s="13"/>
      <c r="AF387" s="13"/>
      <c r="AG387" s="13"/>
      <c r="AH387" s="13"/>
      <c r="AI387" s="13"/>
      <c r="AJ387" s="13"/>
      <c r="AK387" s="22" t="s">
        <v>235</v>
      </c>
      <c r="AL387" s="13"/>
      <c r="AM387" s="13"/>
      <c r="AN387" s="13"/>
      <c r="AO387" s="13"/>
      <c r="AP387" s="13"/>
      <c r="AQ387" s="13"/>
      <c r="AR387" s="13"/>
      <c r="AS387" s="13"/>
      <c r="AT387" s="13"/>
      <c r="AU387" s="13"/>
      <c r="AV387" s="13"/>
      <c r="AW387" s="26"/>
      <c r="AX387" s="13"/>
    </row>
    <row r="388" spans="1:50"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AA388" s="13"/>
      <c r="AB388" s="13"/>
      <c r="AC388" s="13"/>
      <c r="AD388" s="13"/>
      <c r="AE388" s="13"/>
      <c r="AF388" s="13"/>
      <c r="AG388" s="13"/>
      <c r="AH388" s="13"/>
      <c r="AI388" s="13"/>
      <c r="AJ388" s="13"/>
      <c r="AK388" s="170" t="s">
        <v>271</v>
      </c>
      <c r="AL388" s="170"/>
      <c r="AM388" s="170"/>
      <c r="AN388" s="170"/>
      <c r="AO388" s="170"/>
      <c r="AP388" s="170"/>
      <c r="AQ388" s="170"/>
      <c r="AR388" s="170"/>
      <c r="AS388" s="170"/>
      <c r="AT388" s="170"/>
      <c r="AU388" s="170"/>
      <c r="AV388" s="170"/>
      <c r="AW388" s="170"/>
      <c r="AX388" s="13"/>
    </row>
    <row r="389" spans="1:50"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AA389" s="13"/>
      <c r="AB389" s="13"/>
      <c r="AC389" s="13"/>
      <c r="AD389" s="13"/>
      <c r="AE389" s="13"/>
      <c r="AF389" s="13"/>
      <c r="AG389" s="13"/>
      <c r="AH389" s="13"/>
      <c r="AI389" s="13"/>
      <c r="AJ389" s="13"/>
      <c r="AK389" s="170"/>
      <c r="AL389" s="170"/>
      <c r="AM389" s="170"/>
      <c r="AN389" s="170"/>
      <c r="AO389" s="170"/>
      <c r="AP389" s="170"/>
      <c r="AQ389" s="170"/>
      <c r="AR389" s="170"/>
      <c r="AS389" s="170"/>
      <c r="AT389" s="170"/>
      <c r="AU389" s="170"/>
      <c r="AV389" s="170"/>
      <c r="AW389" s="170"/>
      <c r="AX389" s="13"/>
    </row>
    <row r="390" spans="1:50" ht="12" customHeight="1">
      <c r="A390" s="13"/>
      <c r="B390" s="13"/>
      <c r="C390" s="13"/>
      <c r="D390" s="13"/>
      <c r="E390" s="13"/>
      <c r="F390" s="13"/>
      <c r="G390" s="13"/>
      <c r="H390" s="13"/>
      <c r="I390" s="13"/>
      <c r="J390" s="13"/>
      <c r="K390" s="72"/>
      <c r="L390" s="73"/>
      <c r="M390" s="73"/>
      <c r="N390" s="73"/>
      <c r="O390" s="73"/>
      <c r="P390" s="73"/>
      <c r="Q390" s="73"/>
      <c r="R390" s="73"/>
      <c r="S390" s="73"/>
      <c r="T390" s="73"/>
      <c r="U390" s="73"/>
      <c r="V390" s="73"/>
      <c r="W390" s="73"/>
      <c r="X390" s="73"/>
      <c r="AA390" s="18"/>
      <c r="AB390" s="13"/>
      <c r="AC390" s="13"/>
      <c r="AD390" s="13"/>
      <c r="AE390" s="13"/>
      <c r="AF390" s="13"/>
      <c r="AG390" s="13"/>
      <c r="AH390" s="13"/>
      <c r="AI390" s="13"/>
      <c r="AJ390" s="13"/>
      <c r="AK390" s="163"/>
      <c r="AL390" s="171"/>
      <c r="AM390" s="171"/>
      <c r="AN390" s="171"/>
      <c r="AO390" s="171"/>
      <c r="AP390" s="171"/>
      <c r="AQ390" s="171"/>
      <c r="AR390" s="171"/>
      <c r="AS390" s="171"/>
      <c r="AT390" s="171"/>
      <c r="AU390" s="171"/>
      <c r="AV390" s="171"/>
      <c r="AW390" s="171"/>
      <c r="AX390" s="171"/>
    </row>
    <row r="391" spans="1:50" ht="12" customHeight="1">
      <c r="AW391" s="72"/>
      <c r="AX391" s="72"/>
    </row>
    <row r="393" spans="1:50" ht="12"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AA393" s="18"/>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row>
    <row r="394" spans="1:50" ht="12" customHeight="1">
      <c r="A394" s="13" t="s">
        <v>23</v>
      </c>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AA394" s="18"/>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row>
    <row r="395" spans="1:50" ht="12" customHeight="1">
      <c r="B395" s="13"/>
      <c r="C395" s="13" t="s">
        <v>155</v>
      </c>
      <c r="D395" s="13"/>
      <c r="E395" s="13"/>
      <c r="F395" s="13"/>
      <c r="G395" s="13"/>
      <c r="H395" s="13"/>
      <c r="I395" s="13"/>
      <c r="J395" s="13"/>
      <c r="K395" s="13"/>
      <c r="L395" s="13"/>
      <c r="M395" s="13"/>
      <c r="N395" s="13"/>
      <c r="O395" s="13"/>
      <c r="P395" s="13"/>
      <c r="Q395" s="13"/>
      <c r="R395" s="13"/>
      <c r="S395" s="13"/>
      <c r="T395" s="13"/>
      <c r="U395" s="45"/>
      <c r="V395" s="45"/>
      <c r="W395" s="45"/>
      <c r="X395" s="45"/>
      <c r="AA395" s="18"/>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row>
    <row r="396" spans="1:50" ht="12" customHeight="1">
      <c r="A396" s="13"/>
      <c r="B396" s="13"/>
      <c r="C396" s="13" t="s">
        <v>116</v>
      </c>
      <c r="D396" s="13"/>
      <c r="E396" s="13"/>
      <c r="F396" s="13"/>
      <c r="G396" s="13"/>
      <c r="H396" s="13"/>
      <c r="I396" s="13"/>
      <c r="J396" s="13"/>
      <c r="K396" s="13"/>
      <c r="L396" s="13"/>
      <c r="M396" s="13"/>
      <c r="N396" s="13"/>
      <c r="O396" s="13"/>
      <c r="P396" s="13"/>
      <c r="Q396" s="13"/>
      <c r="R396" s="13"/>
      <c r="S396" s="13"/>
      <c r="T396" s="13"/>
      <c r="U396" s="45"/>
      <c r="V396" s="45"/>
      <c r="W396" s="45"/>
      <c r="X396" s="45"/>
      <c r="AA396" s="13"/>
      <c r="AB396" s="13"/>
      <c r="AC396" s="142"/>
      <c r="AD396" s="165"/>
      <c r="AE396" s="165"/>
      <c r="AF396" s="165"/>
      <c r="AG396" s="165"/>
      <c r="AH396" s="165"/>
      <c r="AI396" s="165"/>
      <c r="AJ396" s="165"/>
      <c r="AK396" s="165"/>
      <c r="AL396" s="165"/>
      <c r="AM396" s="165"/>
      <c r="AN396" s="165"/>
      <c r="AO396" s="165"/>
      <c r="AP396" s="165"/>
      <c r="AQ396" s="165"/>
      <c r="AR396" s="165"/>
      <c r="AS396" s="165"/>
      <c r="AT396" s="165"/>
      <c r="AU396" s="165"/>
      <c r="AV396" s="165"/>
      <c r="AW396" s="165"/>
      <c r="AX396" s="165"/>
    </row>
    <row r="397" spans="1:50" ht="12" customHeight="1">
      <c r="A397" s="13"/>
      <c r="B397" s="13"/>
      <c r="C397" s="13" t="s">
        <v>54</v>
      </c>
      <c r="D397" s="13"/>
      <c r="E397" s="13"/>
      <c r="F397" s="13"/>
      <c r="G397" s="13"/>
      <c r="H397" s="13"/>
      <c r="I397" s="13"/>
      <c r="J397" s="13"/>
      <c r="K397" s="13"/>
      <c r="L397" s="13"/>
      <c r="M397" s="13"/>
      <c r="N397" s="13"/>
      <c r="O397" s="13"/>
      <c r="P397" s="13"/>
      <c r="Q397" s="13"/>
      <c r="R397" s="13"/>
      <c r="S397" s="13"/>
      <c r="T397" s="13"/>
      <c r="U397" s="45"/>
      <c r="V397" s="45"/>
      <c r="W397" s="45"/>
      <c r="X397" s="45"/>
      <c r="AA397" s="13"/>
      <c r="AB397" s="13"/>
      <c r="AC397" s="165"/>
      <c r="AD397" s="165"/>
      <c r="AE397" s="165"/>
      <c r="AF397" s="165"/>
      <c r="AG397" s="165"/>
      <c r="AH397" s="165"/>
      <c r="AI397" s="165"/>
      <c r="AJ397" s="165"/>
      <c r="AK397" s="165"/>
      <c r="AL397" s="165"/>
      <c r="AM397" s="165"/>
      <c r="AN397" s="165"/>
      <c r="AO397" s="165"/>
      <c r="AP397" s="165"/>
      <c r="AQ397" s="165"/>
      <c r="AR397" s="165"/>
      <c r="AS397" s="165"/>
      <c r="AT397" s="165"/>
      <c r="AU397" s="165"/>
      <c r="AV397" s="165"/>
      <c r="AW397" s="165"/>
      <c r="AX397" s="165"/>
    </row>
    <row r="398" spans="1:50" ht="12" customHeight="1">
      <c r="A398" s="13"/>
      <c r="B398" s="13"/>
      <c r="C398" s="13" t="s">
        <v>117</v>
      </c>
      <c r="D398" s="13"/>
      <c r="E398" s="13"/>
      <c r="F398" s="13"/>
      <c r="G398" s="13"/>
      <c r="H398" s="13"/>
      <c r="I398" s="13"/>
      <c r="J398" s="13"/>
      <c r="K398" s="13"/>
      <c r="L398" s="13"/>
      <c r="M398" s="13"/>
      <c r="N398" s="13"/>
      <c r="O398" s="13"/>
      <c r="P398" s="13"/>
      <c r="Q398" s="13"/>
      <c r="R398" s="13"/>
      <c r="S398" s="13"/>
      <c r="T398" s="13"/>
      <c r="U398" s="45"/>
      <c r="V398" s="45"/>
      <c r="W398" s="45"/>
      <c r="X398" s="45"/>
      <c r="AA398" s="13"/>
      <c r="AB398" s="13"/>
      <c r="AC398" s="165"/>
      <c r="AD398" s="165"/>
      <c r="AE398" s="165"/>
      <c r="AF398" s="165"/>
      <c r="AG398" s="165"/>
      <c r="AH398" s="165"/>
      <c r="AI398" s="165"/>
      <c r="AJ398" s="165"/>
      <c r="AK398" s="165"/>
      <c r="AL398" s="165"/>
      <c r="AM398" s="165"/>
      <c r="AN398" s="165"/>
      <c r="AO398" s="165"/>
      <c r="AP398" s="165"/>
      <c r="AQ398" s="165"/>
      <c r="AR398" s="165"/>
      <c r="AS398" s="165"/>
      <c r="AT398" s="165"/>
      <c r="AU398" s="165"/>
      <c r="AV398" s="165"/>
      <c r="AW398" s="165"/>
      <c r="AX398" s="165"/>
    </row>
    <row r="399" spans="1:50" ht="12" customHeight="1">
      <c r="A399" s="13"/>
      <c r="B399" s="13"/>
      <c r="C399" s="13" t="s">
        <v>118</v>
      </c>
      <c r="D399" s="13"/>
      <c r="E399" s="13"/>
      <c r="F399" s="13"/>
      <c r="G399" s="13"/>
      <c r="H399" s="13"/>
      <c r="I399" s="13"/>
      <c r="J399" s="13"/>
      <c r="K399" s="13"/>
      <c r="L399" s="13"/>
      <c r="M399" s="13"/>
      <c r="N399" s="13"/>
      <c r="O399" s="13"/>
      <c r="P399" s="13"/>
      <c r="Q399" s="13"/>
      <c r="R399" s="13"/>
      <c r="S399" s="13"/>
      <c r="T399" s="13"/>
      <c r="U399" s="45"/>
      <c r="V399" s="45"/>
      <c r="W399" s="45"/>
      <c r="X399" s="45"/>
      <c r="AA399" s="13"/>
      <c r="AB399" s="13"/>
      <c r="AC399" s="165"/>
      <c r="AD399" s="165"/>
      <c r="AE399" s="165"/>
      <c r="AF399" s="165"/>
      <c r="AG399" s="165"/>
      <c r="AH399" s="165"/>
      <c r="AI399" s="165"/>
      <c r="AJ399" s="165"/>
      <c r="AK399" s="165"/>
      <c r="AL399" s="165"/>
      <c r="AM399" s="165"/>
      <c r="AN399" s="165"/>
      <c r="AO399" s="165"/>
      <c r="AP399" s="165"/>
      <c r="AQ399" s="165"/>
      <c r="AR399" s="165"/>
      <c r="AS399" s="165"/>
      <c r="AT399" s="165"/>
      <c r="AU399" s="165"/>
      <c r="AV399" s="165"/>
      <c r="AW399" s="165"/>
      <c r="AX399" s="165"/>
    </row>
    <row r="400" spans="1:50" ht="12" customHeight="1">
      <c r="A400" s="13"/>
      <c r="B400" s="13"/>
      <c r="C400" s="18" t="s">
        <v>287</v>
      </c>
      <c r="D400" s="13"/>
      <c r="E400" s="13"/>
      <c r="F400" s="13"/>
      <c r="G400" s="13"/>
      <c r="H400" s="13"/>
      <c r="I400" s="13"/>
      <c r="J400" s="13"/>
      <c r="K400" s="13"/>
      <c r="L400" s="13"/>
      <c r="M400" s="13"/>
      <c r="N400" s="13"/>
      <c r="O400" s="13"/>
      <c r="P400" s="13"/>
      <c r="Q400" s="13"/>
      <c r="R400" s="13"/>
      <c r="S400" s="13"/>
      <c r="T400" s="13"/>
      <c r="U400" s="45"/>
      <c r="V400" s="45"/>
      <c r="W400" s="45"/>
      <c r="X400" s="45"/>
      <c r="AA400" s="13"/>
      <c r="AB400" s="13"/>
      <c r="AC400" s="165"/>
      <c r="AD400" s="165"/>
      <c r="AE400" s="165"/>
      <c r="AF400" s="165"/>
      <c r="AG400" s="165"/>
      <c r="AH400" s="165"/>
      <c r="AI400" s="165"/>
      <c r="AJ400" s="165"/>
      <c r="AK400" s="165"/>
      <c r="AL400" s="165"/>
      <c r="AM400" s="165"/>
      <c r="AN400" s="165"/>
      <c r="AO400" s="165"/>
      <c r="AP400" s="165"/>
      <c r="AQ400" s="165"/>
      <c r="AR400" s="165"/>
      <c r="AS400" s="165"/>
      <c r="AT400" s="165"/>
      <c r="AU400" s="165"/>
      <c r="AV400" s="165"/>
      <c r="AW400" s="165"/>
      <c r="AX400" s="165"/>
    </row>
    <row r="401" spans="1:50" ht="12" customHeight="1">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row>
    <row r="402" spans="1:50" ht="12" customHeight="1">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row>
    <row r="403" spans="1:50" ht="12" customHeight="1">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row>
    <row r="404" spans="1:50" ht="12" customHeight="1">
      <c r="A404" s="67"/>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row>
    <row r="405" spans="1:50" ht="12" customHeight="1">
      <c r="A405" s="67"/>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row>
    <row r="406" spans="1:50" ht="12" customHeight="1">
      <c r="A406" s="67"/>
      <c r="B406" s="13"/>
      <c r="C406" s="13"/>
      <c r="D406" s="13"/>
      <c r="E406" s="13"/>
      <c r="F406" s="13"/>
      <c r="G406" s="13"/>
      <c r="H406" s="13"/>
      <c r="I406" s="13"/>
      <c r="J406" s="13"/>
      <c r="K406" s="13"/>
      <c r="L406" s="13"/>
      <c r="M406" s="13"/>
      <c r="N406" s="13"/>
      <c r="O406" s="13"/>
      <c r="P406" s="13"/>
      <c r="Q406" s="13"/>
      <c r="R406" s="13"/>
      <c r="S406" s="13"/>
      <c r="T406" s="13"/>
      <c r="U406" s="13"/>
      <c r="V406" s="13"/>
      <c r="W406" s="13"/>
      <c r="X406" s="13"/>
    </row>
    <row r="407" spans="1:50" ht="12" customHeight="1">
      <c r="A407" s="67"/>
      <c r="B407" s="13"/>
      <c r="C407" s="13"/>
      <c r="D407" s="13"/>
      <c r="E407" s="13"/>
      <c r="F407" s="13"/>
      <c r="G407" s="13"/>
      <c r="H407" s="13"/>
      <c r="I407" s="13"/>
      <c r="J407" s="13"/>
      <c r="K407" s="13"/>
      <c r="L407" s="13"/>
      <c r="M407" s="13"/>
      <c r="N407" s="13"/>
      <c r="O407" s="13"/>
      <c r="P407" s="13"/>
      <c r="Q407" s="13"/>
      <c r="R407" s="13"/>
      <c r="S407" s="13"/>
      <c r="T407" s="13"/>
      <c r="U407" s="13"/>
      <c r="V407" s="13"/>
      <c r="W407" s="13"/>
      <c r="X407" s="13"/>
    </row>
    <row r="408" spans="1:50" ht="12" customHeight="1">
      <c r="A408" s="67"/>
      <c r="B408" s="13"/>
      <c r="C408" s="13"/>
      <c r="D408" s="13"/>
      <c r="E408" s="13"/>
      <c r="F408" s="13"/>
      <c r="G408" s="13"/>
      <c r="H408" s="13"/>
      <c r="I408" s="13"/>
      <c r="J408" s="13"/>
      <c r="K408" s="13"/>
      <c r="L408" s="13"/>
      <c r="M408" s="13"/>
      <c r="N408" s="13"/>
      <c r="O408" s="13"/>
      <c r="P408" s="13"/>
      <c r="Q408" s="13"/>
      <c r="R408" s="13"/>
      <c r="S408" s="13"/>
      <c r="T408" s="13"/>
      <c r="U408" s="13"/>
      <c r="V408" s="13"/>
      <c r="W408" s="13"/>
      <c r="X408" s="13"/>
    </row>
    <row r="409" spans="1:50" ht="12" customHeight="1">
      <c r="A409" s="67"/>
      <c r="B409" s="13"/>
      <c r="C409" s="13"/>
      <c r="D409" s="13"/>
      <c r="E409" s="13"/>
      <c r="F409" s="13"/>
      <c r="G409" s="13"/>
      <c r="H409" s="13"/>
      <c r="I409" s="13"/>
      <c r="J409" s="13"/>
      <c r="K409" s="13"/>
      <c r="L409" s="13"/>
      <c r="M409" s="13"/>
      <c r="N409" s="13"/>
      <c r="O409" s="13"/>
      <c r="P409" s="13"/>
      <c r="Q409" s="13"/>
      <c r="R409" s="13"/>
      <c r="S409" s="13"/>
      <c r="T409" s="13"/>
      <c r="U409" s="13"/>
      <c r="V409" s="13"/>
      <c r="W409" s="13"/>
      <c r="X409" s="13"/>
    </row>
    <row r="410" spans="1:50" ht="12" customHeight="1">
      <c r="A410" s="67"/>
      <c r="B410" s="13"/>
      <c r="C410" s="13"/>
      <c r="D410" s="13"/>
      <c r="E410" s="13"/>
      <c r="F410" s="13"/>
      <c r="G410" s="13"/>
      <c r="H410" s="13"/>
      <c r="I410" s="13"/>
      <c r="J410" s="13"/>
      <c r="K410" s="13"/>
      <c r="L410" s="13"/>
      <c r="M410" s="13"/>
      <c r="N410" s="13"/>
      <c r="O410" s="13"/>
      <c r="P410" s="13"/>
      <c r="Q410" s="13"/>
      <c r="R410" s="13"/>
      <c r="S410" s="13"/>
      <c r="T410" s="13"/>
      <c r="U410" s="13"/>
      <c r="V410" s="13"/>
      <c r="W410" s="13"/>
      <c r="X410" s="13"/>
    </row>
    <row r="411" spans="1:50" ht="12" customHeight="1">
      <c r="A411" s="67"/>
      <c r="B411" s="13"/>
      <c r="C411" s="13"/>
      <c r="D411" s="13"/>
      <c r="E411" s="13"/>
      <c r="F411" s="13"/>
      <c r="G411" s="13"/>
      <c r="H411" s="13"/>
      <c r="I411" s="13"/>
      <c r="J411" s="13"/>
      <c r="K411" s="13"/>
      <c r="L411" s="13"/>
      <c r="M411" s="13"/>
      <c r="N411" s="13"/>
      <c r="O411" s="13"/>
      <c r="P411" s="13"/>
      <c r="Q411" s="13"/>
      <c r="R411" s="13"/>
      <c r="S411" s="13"/>
      <c r="T411" s="13"/>
      <c r="U411" s="13"/>
      <c r="V411" s="13"/>
      <c r="W411" s="13"/>
      <c r="X411" s="13"/>
    </row>
    <row r="412" spans="1:50" ht="12" customHeight="1">
      <c r="A412" s="46"/>
      <c r="B412" s="46"/>
      <c r="C412" s="32"/>
      <c r="D412" s="13"/>
      <c r="E412" s="13"/>
      <c r="F412" s="13"/>
      <c r="G412" s="13"/>
      <c r="H412" s="13"/>
      <c r="I412" s="13"/>
      <c r="J412" s="13"/>
      <c r="K412" s="13"/>
      <c r="L412" s="13"/>
      <c r="M412" s="13"/>
      <c r="N412" s="13"/>
      <c r="O412" s="13"/>
      <c r="P412" s="13"/>
      <c r="Q412" s="13"/>
      <c r="R412" s="13"/>
      <c r="S412" s="13"/>
      <c r="T412" s="13"/>
      <c r="U412" s="13"/>
      <c r="V412" s="13"/>
      <c r="W412" s="13"/>
      <c r="X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row>
    <row r="413" spans="1:50" ht="12" customHeight="1">
      <c r="A413" s="67"/>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row>
    <row r="414" spans="1:50" ht="12" customHeight="1">
      <c r="A414" s="67"/>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row>
    <row r="415" spans="1:50" ht="12" customHeight="1">
      <c r="A415" s="67"/>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row>
    <row r="416" spans="1:50" ht="12" customHeight="1">
      <c r="A416" s="67"/>
      <c r="B416" s="13"/>
      <c r="C416" s="13"/>
      <c r="D416" s="13"/>
      <c r="E416" s="13"/>
      <c r="F416" s="13"/>
      <c r="G416" s="13"/>
      <c r="H416" s="13"/>
      <c r="I416" s="13"/>
      <c r="J416" s="13"/>
      <c r="K416" s="13"/>
      <c r="L416" s="13"/>
      <c r="M416" s="13"/>
      <c r="N416" s="13"/>
      <c r="O416" s="13"/>
      <c r="P416" s="13"/>
      <c r="Q416" s="13"/>
      <c r="R416" s="13"/>
      <c r="S416" s="13"/>
      <c r="T416" s="13"/>
      <c r="U416" s="13"/>
      <c r="V416" s="13"/>
      <c r="W416" s="13"/>
      <c r="X416" s="13"/>
    </row>
    <row r="417" spans="1:24" ht="12" customHeight="1">
      <c r="A417" s="67"/>
      <c r="B417" s="13"/>
      <c r="C417" s="13"/>
      <c r="D417" s="13"/>
      <c r="E417" s="13"/>
      <c r="F417" s="13"/>
      <c r="G417" s="13"/>
      <c r="H417" s="13"/>
      <c r="I417" s="13"/>
      <c r="J417" s="13"/>
      <c r="K417" s="13"/>
      <c r="L417" s="13"/>
      <c r="M417" s="13"/>
      <c r="N417" s="13"/>
      <c r="O417" s="13"/>
      <c r="P417" s="13"/>
      <c r="Q417" s="13"/>
      <c r="R417" s="13"/>
      <c r="S417" s="13"/>
      <c r="T417" s="13"/>
      <c r="U417" s="13"/>
      <c r="V417" s="13"/>
      <c r="W417" s="13"/>
      <c r="X417" s="13"/>
    </row>
    <row r="418" spans="1:24" ht="12"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row>
    <row r="419" spans="1:24" ht="12" customHeight="1">
      <c r="A419" s="46"/>
      <c r="B419" s="46"/>
      <c r="C419" s="32"/>
      <c r="D419" s="13"/>
      <c r="E419" s="13"/>
      <c r="F419" s="13"/>
      <c r="G419" s="13"/>
      <c r="H419" s="13"/>
      <c r="I419" s="13"/>
      <c r="J419" s="13"/>
      <c r="K419" s="13"/>
      <c r="L419" s="13"/>
      <c r="M419" s="13"/>
      <c r="N419" s="13"/>
      <c r="O419" s="13"/>
      <c r="P419" s="13"/>
      <c r="Q419" s="13"/>
      <c r="R419" s="13"/>
      <c r="S419" s="13"/>
      <c r="T419" s="13"/>
      <c r="U419" s="13"/>
      <c r="V419" s="13"/>
      <c r="W419" s="13"/>
      <c r="X419" s="13"/>
    </row>
    <row r="420" spans="1:24" ht="12" customHeight="1">
      <c r="A420" s="67"/>
      <c r="B420" s="13"/>
      <c r="C420" s="13"/>
      <c r="D420" s="13"/>
      <c r="E420" s="13"/>
      <c r="F420" s="13"/>
      <c r="G420" s="13"/>
      <c r="H420" s="13"/>
      <c r="I420" s="13"/>
      <c r="J420" s="13"/>
      <c r="K420" s="13"/>
      <c r="L420" s="13"/>
      <c r="M420" s="13"/>
      <c r="N420" s="13"/>
      <c r="O420" s="13"/>
      <c r="P420" s="13"/>
      <c r="Q420" s="13"/>
      <c r="R420" s="13"/>
      <c r="S420" s="13"/>
      <c r="T420" s="13"/>
      <c r="U420" s="13"/>
      <c r="V420" s="13"/>
      <c r="W420" s="13"/>
      <c r="X420" s="13"/>
    </row>
    <row r="421" spans="1:24" ht="12" customHeight="1">
      <c r="A421" s="67"/>
      <c r="B421" s="13"/>
      <c r="C421" s="13"/>
      <c r="D421" s="13"/>
      <c r="E421" s="13"/>
      <c r="F421" s="13"/>
      <c r="G421" s="13"/>
      <c r="H421" s="13"/>
      <c r="I421" s="13"/>
      <c r="J421" s="13"/>
      <c r="K421" s="13"/>
      <c r="L421" s="13"/>
      <c r="M421" s="13"/>
      <c r="N421" s="13"/>
      <c r="O421" s="13"/>
      <c r="P421" s="13"/>
      <c r="Q421" s="13"/>
      <c r="R421" s="13"/>
      <c r="S421" s="13"/>
      <c r="T421" s="13"/>
      <c r="U421" s="13"/>
      <c r="V421" s="13"/>
      <c r="W421" s="13"/>
      <c r="X421" s="13"/>
    </row>
    <row r="422" spans="1:24" ht="12" customHeight="1">
      <c r="A422" s="67"/>
      <c r="B422" s="13"/>
      <c r="C422" s="13"/>
      <c r="D422" s="13"/>
      <c r="E422" s="13"/>
      <c r="F422" s="13"/>
      <c r="G422" s="13"/>
      <c r="H422" s="13"/>
      <c r="I422" s="13"/>
      <c r="J422" s="13"/>
      <c r="K422" s="13"/>
      <c r="L422" s="13"/>
      <c r="M422" s="13"/>
      <c r="N422" s="13"/>
      <c r="O422" s="13"/>
      <c r="P422" s="13"/>
      <c r="Q422" s="13"/>
      <c r="R422" s="13"/>
      <c r="S422" s="13"/>
      <c r="T422" s="13"/>
      <c r="U422" s="13"/>
      <c r="V422" s="13"/>
      <c r="W422" s="13"/>
      <c r="X422" s="13"/>
    </row>
    <row r="423" spans="1:24" ht="12" customHeight="1">
      <c r="A423" s="67"/>
      <c r="B423" s="13"/>
      <c r="C423" s="13"/>
      <c r="D423" s="13"/>
      <c r="E423" s="13"/>
      <c r="F423" s="13"/>
      <c r="G423" s="13"/>
      <c r="H423" s="13"/>
      <c r="I423" s="13"/>
      <c r="J423" s="13"/>
      <c r="K423" s="13"/>
      <c r="L423" s="13"/>
      <c r="M423" s="13"/>
      <c r="N423" s="13"/>
      <c r="O423" s="13"/>
      <c r="P423" s="13"/>
      <c r="Q423" s="13"/>
      <c r="R423" s="13"/>
      <c r="S423" s="13"/>
      <c r="T423" s="13"/>
      <c r="U423" s="13"/>
      <c r="V423" s="13"/>
      <c r="W423" s="13"/>
      <c r="X423" s="13"/>
    </row>
    <row r="424" spans="1:24" ht="12" customHeight="1">
      <c r="A424" s="46"/>
      <c r="B424" s="46"/>
      <c r="C424" s="32"/>
      <c r="D424" s="13"/>
      <c r="E424" s="13"/>
      <c r="F424" s="13"/>
      <c r="G424" s="13"/>
      <c r="H424" s="13"/>
      <c r="I424" s="13"/>
      <c r="J424" s="13"/>
      <c r="K424" s="13"/>
      <c r="L424" s="13"/>
      <c r="M424" s="13"/>
      <c r="N424" s="13"/>
      <c r="O424" s="13"/>
      <c r="P424" s="13"/>
      <c r="Q424" s="13"/>
      <c r="R424" s="13"/>
      <c r="S424" s="13"/>
      <c r="T424" s="13"/>
      <c r="U424" s="13"/>
      <c r="V424" s="13"/>
      <c r="W424" s="13"/>
      <c r="X424" s="13"/>
    </row>
    <row r="425" spans="1:24" ht="12" customHeight="1">
      <c r="A425" s="67"/>
      <c r="B425" s="13"/>
      <c r="C425" s="13"/>
      <c r="D425" s="13"/>
      <c r="E425" s="13"/>
      <c r="F425" s="13"/>
      <c r="G425" s="13"/>
      <c r="H425" s="13"/>
      <c r="I425" s="13"/>
      <c r="J425" s="13"/>
      <c r="K425" s="13"/>
      <c r="L425" s="13"/>
      <c r="M425" s="13"/>
      <c r="N425" s="13"/>
      <c r="O425" s="13"/>
      <c r="P425" s="13"/>
      <c r="Q425" s="13"/>
      <c r="R425" s="13"/>
      <c r="S425" s="13"/>
      <c r="T425" s="13"/>
      <c r="U425" s="13"/>
      <c r="V425" s="13"/>
      <c r="W425" s="13"/>
      <c r="X425" s="13"/>
    </row>
    <row r="426" spans="1:24" ht="12" customHeight="1">
      <c r="A426" s="67"/>
      <c r="B426" s="13"/>
      <c r="C426" s="13"/>
      <c r="D426" s="13"/>
      <c r="E426" s="13"/>
      <c r="F426" s="13"/>
      <c r="G426" s="13"/>
      <c r="H426" s="13"/>
      <c r="I426" s="13"/>
      <c r="J426" s="13"/>
      <c r="K426" s="13"/>
      <c r="L426" s="13"/>
      <c r="M426" s="13"/>
      <c r="N426" s="13"/>
      <c r="O426" s="13"/>
      <c r="P426" s="13"/>
      <c r="Q426" s="13"/>
      <c r="R426" s="13"/>
      <c r="S426" s="13"/>
      <c r="T426" s="13"/>
      <c r="U426" s="13"/>
      <c r="V426" s="13"/>
      <c r="W426" s="13"/>
      <c r="X426" s="13"/>
    </row>
    <row r="427" spans="1:24" ht="12" customHeight="1">
      <c r="A427" s="67"/>
      <c r="B427" s="13"/>
      <c r="C427" s="13"/>
      <c r="D427" s="13"/>
      <c r="E427" s="13"/>
      <c r="F427" s="13"/>
      <c r="G427" s="13"/>
      <c r="H427" s="13"/>
      <c r="I427" s="13"/>
      <c r="J427" s="13"/>
      <c r="K427" s="13"/>
      <c r="L427" s="13"/>
      <c r="M427" s="13"/>
      <c r="N427" s="13"/>
      <c r="O427" s="13"/>
      <c r="P427" s="13"/>
      <c r="Q427" s="13"/>
      <c r="R427" s="13"/>
      <c r="S427" s="13"/>
      <c r="T427" s="13"/>
      <c r="U427" s="13"/>
      <c r="V427" s="13"/>
      <c r="W427" s="13"/>
      <c r="X427" s="13"/>
    </row>
    <row r="428" spans="1:24" ht="12"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row>
    <row r="429" spans="1:24" ht="12" customHeight="1">
      <c r="U429" s="13"/>
      <c r="V429" s="13"/>
      <c r="W429" s="13"/>
      <c r="X429" s="13"/>
    </row>
    <row r="430" spans="1:24" ht="12" customHeight="1">
      <c r="U430" s="13"/>
      <c r="V430" s="13"/>
      <c r="W430" s="13"/>
      <c r="X430" s="13"/>
    </row>
    <row r="431" spans="1:24" ht="12" customHeight="1">
      <c r="U431" s="13"/>
      <c r="V431" s="13"/>
      <c r="W431" s="13"/>
      <c r="X431" s="13"/>
    </row>
    <row r="432" spans="1:24" ht="12" customHeight="1">
      <c r="U432" s="13"/>
      <c r="V432" s="13"/>
      <c r="W432" s="13"/>
      <c r="X432" s="13"/>
    </row>
    <row r="433" spans="1:24" ht="12" customHeight="1">
      <c r="U433" s="13"/>
      <c r="V433" s="13"/>
      <c r="W433" s="13"/>
      <c r="X433" s="13"/>
    </row>
    <row r="434" spans="1:24" ht="12" customHeight="1">
      <c r="U434" s="13"/>
      <c r="V434" s="13"/>
      <c r="W434" s="13"/>
      <c r="X434" s="13"/>
    </row>
    <row r="435" spans="1:24" ht="12"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row>
    <row r="436" spans="1:24" ht="12"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row>
    <row r="437" spans="1:24" ht="12"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row>
    <row r="438" spans="1:24" ht="12"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row>
  </sheetData>
  <sheetProtection selectLockedCells="1"/>
  <protectedRanges>
    <protectedRange sqref="A81:B87" name="Plage1"/>
  </protectedRanges>
  <mergeCells count="313">
    <mergeCell ref="B132:Z133"/>
    <mergeCell ref="A326:X327"/>
    <mergeCell ref="A271:C271"/>
    <mergeCell ref="AQ147:AX147"/>
    <mergeCell ref="A250:B250"/>
    <mergeCell ref="AA276:AX279"/>
    <mergeCell ref="AA315:AB315"/>
    <mergeCell ref="A262:B262"/>
    <mergeCell ref="A321:X324"/>
    <mergeCell ref="D271:AS271"/>
    <mergeCell ref="AA269:AD269"/>
    <mergeCell ref="AE269:AO269"/>
    <mergeCell ref="A294:B294"/>
    <mergeCell ref="A295:B295"/>
    <mergeCell ref="C295:X296"/>
    <mergeCell ref="U179:X179"/>
    <mergeCell ref="AA159:AX161"/>
    <mergeCell ref="AQ180:AX180"/>
    <mergeCell ref="C250:X254"/>
    <mergeCell ref="AA265:AX267"/>
    <mergeCell ref="A276:X278"/>
    <mergeCell ref="A273:X275"/>
    <mergeCell ref="AT271:AX271"/>
    <mergeCell ref="U182:X182"/>
    <mergeCell ref="AC99:AX102"/>
    <mergeCell ref="C143:Y146"/>
    <mergeCell ref="AA213:AX222"/>
    <mergeCell ref="AC208:AX210"/>
    <mergeCell ref="AB128:AR129"/>
    <mergeCell ref="N101:P101"/>
    <mergeCell ref="V99:X99"/>
    <mergeCell ref="AB105:AR106"/>
    <mergeCell ref="AB117:AR118"/>
    <mergeCell ref="B115:Z116"/>
    <mergeCell ref="B118:Z120"/>
    <mergeCell ref="B113:Z113"/>
    <mergeCell ref="M105:P105"/>
    <mergeCell ref="B114:Z114"/>
    <mergeCell ref="B127:Z131"/>
    <mergeCell ref="A208:X214"/>
    <mergeCell ref="B189:Q190"/>
    <mergeCell ref="A215:X217"/>
    <mergeCell ref="C150:X151"/>
    <mergeCell ref="C169:X170"/>
    <mergeCell ref="U190:X190"/>
    <mergeCell ref="B186:Q188"/>
    <mergeCell ref="U187:X187"/>
    <mergeCell ref="B138:Z139"/>
    <mergeCell ref="AK379:AT379"/>
    <mergeCell ref="AA212:AB212"/>
    <mergeCell ref="AC212:AX212"/>
    <mergeCell ref="AA238:AB238"/>
    <mergeCell ref="AC238:AX238"/>
    <mergeCell ref="AC253:AW253"/>
    <mergeCell ref="AA254:AX259"/>
    <mergeCell ref="AA261:AX262"/>
    <mergeCell ref="AA263:AX264"/>
    <mergeCell ref="AA268:AR268"/>
    <mergeCell ref="D336:AS336"/>
    <mergeCell ref="AA285:AX311"/>
    <mergeCell ref="AC324:AX330"/>
    <mergeCell ref="AC316:AX322"/>
    <mergeCell ref="C257:X260"/>
    <mergeCell ref="A256:X256"/>
    <mergeCell ref="AA247:AX251"/>
    <mergeCell ref="AA239:AX245"/>
    <mergeCell ref="AA246:AX246"/>
    <mergeCell ref="AA230:AX236"/>
    <mergeCell ref="AA223:AX229"/>
    <mergeCell ref="C262:X268"/>
    <mergeCell ref="A344:X368"/>
    <mergeCell ref="K373:X373"/>
    <mergeCell ref="AC332:AX335"/>
    <mergeCell ref="AN45:AX45"/>
    <mergeCell ref="AN46:AX46"/>
    <mergeCell ref="AB148:AK149"/>
    <mergeCell ref="AL147:AP147"/>
    <mergeCell ref="AL149:AP149"/>
    <mergeCell ref="C153:X154"/>
    <mergeCell ref="A155:B155"/>
    <mergeCell ref="AT206:AX206"/>
    <mergeCell ref="AQ152:AX152"/>
    <mergeCell ref="AQ183:AX183"/>
    <mergeCell ref="AQ176:AX176"/>
    <mergeCell ref="AA201:AX203"/>
    <mergeCell ref="AA195:AX199"/>
    <mergeCell ref="AQ181:AX181"/>
    <mergeCell ref="AO181:AP181"/>
    <mergeCell ref="AL174:AP174"/>
    <mergeCell ref="AL176:AP176"/>
    <mergeCell ref="R187:T187"/>
    <mergeCell ref="AA190:AX194"/>
    <mergeCell ref="R96:T96"/>
    <mergeCell ref="V96:X96"/>
    <mergeCell ref="AB124:AR127"/>
    <mergeCell ref="AB120:AR122"/>
    <mergeCell ref="AC400:AX400"/>
    <mergeCell ref="B233:X235"/>
    <mergeCell ref="B236:X239"/>
    <mergeCell ref="AA185:AX187"/>
    <mergeCell ref="A158:B158"/>
    <mergeCell ref="A149:B149"/>
    <mergeCell ref="AC399:AX399"/>
    <mergeCell ref="AC398:AX398"/>
    <mergeCell ref="AC397:AX397"/>
    <mergeCell ref="L317:P317"/>
    <mergeCell ref="Q317:X317"/>
    <mergeCell ref="AC396:AX396"/>
    <mergeCell ref="AA163:AX166"/>
    <mergeCell ref="A203:X205"/>
    <mergeCell ref="C159:X160"/>
    <mergeCell ref="AK376:AV378"/>
    <mergeCell ref="AK388:AW389"/>
    <mergeCell ref="AK390:AX390"/>
    <mergeCell ref="R190:T190"/>
    <mergeCell ref="R182:T182"/>
    <mergeCell ref="A338:B338"/>
    <mergeCell ref="C339:X341"/>
    <mergeCell ref="A336:C336"/>
    <mergeCell ref="AT336:AX336"/>
    <mergeCell ref="A5:C5"/>
    <mergeCell ref="T51:AX51"/>
    <mergeCell ref="AN27:AX27"/>
    <mergeCell ref="A41:K41"/>
    <mergeCell ref="N48:X48"/>
    <mergeCell ref="N41:X41"/>
    <mergeCell ref="AN29:AX29"/>
    <mergeCell ref="AN30:AX30"/>
    <mergeCell ref="H30:X30"/>
    <mergeCell ref="AI25:AX25"/>
    <mergeCell ref="AL30:AM30"/>
    <mergeCell ref="AL31:AM31"/>
    <mergeCell ref="N44:X44"/>
    <mergeCell ref="N40:X40"/>
    <mergeCell ref="N39:X39"/>
    <mergeCell ref="H31:X31"/>
    <mergeCell ref="H32:X32"/>
    <mergeCell ref="H34:X34"/>
    <mergeCell ref="A43:K43"/>
    <mergeCell ref="N43:X43"/>
    <mergeCell ref="AN44:AX44"/>
    <mergeCell ref="AA43:AK43"/>
    <mergeCell ref="AA45:AK45"/>
    <mergeCell ref="AL28:AM28"/>
    <mergeCell ref="D2:AA3"/>
    <mergeCell ref="D5:AS5"/>
    <mergeCell ref="AD2:AX3"/>
    <mergeCell ref="AT5:AX5"/>
    <mergeCell ref="AH7:AX7"/>
    <mergeCell ref="AI34:AM34"/>
    <mergeCell ref="H7:X7"/>
    <mergeCell ref="H9:X9"/>
    <mergeCell ref="AN32:AX32"/>
    <mergeCell ref="AN31:AX31"/>
    <mergeCell ref="H11:X11"/>
    <mergeCell ref="H13:X13"/>
    <mergeCell ref="H27:X27"/>
    <mergeCell ref="AH9:AX9"/>
    <mergeCell ref="AL29:AM29"/>
    <mergeCell ref="H28:X28"/>
    <mergeCell ref="H29:X29"/>
    <mergeCell ref="H17:X17"/>
    <mergeCell ref="H25:X25"/>
    <mergeCell ref="H26:X26"/>
    <mergeCell ref="H33:X33"/>
    <mergeCell ref="H15:X15"/>
    <mergeCell ref="AI26:AX26"/>
    <mergeCell ref="AL27:AM27"/>
    <mergeCell ref="AN28:AX28"/>
    <mergeCell ref="AN41:AX41"/>
    <mergeCell ref="AN42:AX42"/>
    <mergeCell ref="AN34:AX34"/>
    <mergeCell ref="AN43:AX43"/>
    <mergeCell ref="AA39:AK39"/>
    <mergeCell ref="AN39:AX39"/>
    <mergeCell ref="AL32:AM32"/>
    <mergeCell ref="AA42:AK42"/>
    <mergeCell ref="AA41:AK41"/>
    <mergeCell ref="AA40:AK40"/>
    <mergeCell ref="N42:X42"/>
    <mergeCell ref="AA46:AK46"/>
    <mergeCell ref="AR62:AX62"/>
    <mergeCell ref="A61:B61"/>
    <mergeCell ref="A59:B59"/>
    <mergeCell ref="C61:X62"/>
    <mergeCell ref="AN48:AX48"/>
    <mergeCell ref="AN40:AX40"/>
    <mergeCell ref="A45:C45"/>
    <mergeCell ref="A42:K42"/>
    <mergeCell ref="AA53:AB53"/>
    <mergeCell ref="D45:F45"/>
    <mergeCell ref="N46:X46"/>
    <mergeCell ref="N45:X45"/>
    <mergeCell ref="A57:B57"/>
    <mergeCell ref="A56:B56"/>
    <mergeCell ref="C56:X56"/>
    <mergeCell ref="A54:X55"/>
    <mergeCell ref="AA44:AK44"/>
    <mergeCell ref="AO55:AX55"/>
    <mergeCell ref="AR60:AX60"/>
    <mergeCell ref="AB59:AN60"/>
    <mergeCell ref="AB61:AN62"/>
    <mergeCell ref="AA48:AK48"/>
    <mergeCell ref="A74:C74"/>
    <mergeCell ref="A53:B53"/>
    <mergeCell ref="AO56:AX56"/>
    <mergeCell ref="AB82:AX83"/>
    <mergeCell ref="C59:X60"/>
    <mergeCell ref="AT74:AX74"/>
    <mergeCell ref="AB80:AX81"/>
    <mergeCell ref="AB84:AX86"/>
    <mergeCell ref="A77:X78"/>
    <mergeCell ref="C57:X58"/>
    <mergeCell ref="A64:X66"/>
    <mergeCell ref="AR73:AX73"/>
    <mergeCell ref="AR72:AX72"/>
    <mergeCell ref="AO69:AX69"/>
    <mergeCell ref="AA65:AX67"/>
    <mergeCell ref="AR71:AX71"/>
    <mergeCell ref="AR70:AX70"/>
    <mergeCell ref="AO68:AX68"/>
    <mergeCell ref="AB77:AX77"/>
    <mergeCell ref="AB93:AX94"/>
    <mergeCell ref="AB87:AX92"/>
    <mergeCell ref="AB95:AX96"/>
    <mergeCell ref="V101:X101"/>
    <mergeCell ref="AW104:AX104"/>
    <mergeCell ref="O104:P104"/>
    <mergeCell ref="V91:X91"/>
    <mergeCell ref="D74:AS74"/>
    <mergeCell ref="V90:X90"/>
    <mergeCell ref="N88:P88"/>
    <mergeCell ref="R88:T88"/>
    <mergeCell ref="R87:X87"/>
    <mergeCell ref="V88:X88"/>
    <mergeCell ref="AT104:AU104"/>
    <mergeCell ref="R99:T99"/>
    <mergeCell ref="V92:X92"/>
    <mergeCell ref="R92:T92"/>
    <mergeCell ref="B92:M93"/>
    <mergeCell ref="N99:P99"/>
    <mergeCell ref="N92:P92"/>
    <mergeCell ref="B90:H90"/>
    <mergeCell ref="N90:P90"/>
    <mergeCell ref="R90:T90"/>
    <mergeCell ref="R91:T91"/>
    <mergeCell ref="A330:X334"/>
    <mergeCell ref="A305:X309"/>
    <mergeCell ref="AA331:AB331"/>
    <mergeCell ref="A279:X280"/>
    <mergeCell ref="A299:X303"/>
    <mergeCell ref="A282:X282"/>
    <mergeCell ref="AA282:AX283"/>
    <mergeCell ref="A316:X316"/>
    <mergeCell ref="B95:M96"/>
    <mergeCell ref="N96:P96"/>
    <mergeCell ref="B100:M101"/>
    <mergeCell ref="R101:T101"/>
    <mergeCell ref="AA323:AB323"/>
    <mergeCell ref="A312:X314"/>
    <mergeCell ref="A257:B257"/>
    <mergeCell ref="C230:X231"/>
    <mergeCell ref="A225:X228"/>
    <mergeCell ref="C318:X319"/>
    <mergeCell ref="A219:X222"/>
    <mergeCell ref="C192:X193"/>
    <mergeCell ref="C194:X196"/>
    <mergeCell ref="U197:X197"/>
    <mergeCell ref="C162:X163"/>
    <mergeCell ref="B180:Q182"/>
    <mergeCell ref="V104:X104"/>
    <mergeCell ref="O103:P103"/>
    <mergeCell ref="R103:T103"/>
    <mergeCell ref="R185:T185"/>
    <mergeCell ref="D206:AS206"/>
    <mergeCell ref="R105:X105"/>
    <mergeCell ref="AB144:AK145"/>
    <mergeCell ref="AB142:AK143"/>
    <mergeCell ref="A140:C140"/>
    <mergeCell ref="D140:AS140"/>
    <mergeCell ref="AQ143:AX143"/>
    <mergeCell ref="AL145:AP145"/>
    <mergeCell ref="AQ145:AX145"/>
    <mergeCell ref="AQ146:AX146"/>
    <mergeCell ref="AT140:AX140"/>
    <mergeCell ref="AB108:AS111"/>
    <mergeCell ref="AB112:AS116"/>
    <mergeCell ref="B122:Z126"/>
    <mergeCell ref="A108:Y111"/>
    <mergeCell ref="A164:X166"/>
    <mergeCell ref="AL143:AP143"/>
    <mergeCell ref="B183:Q185"/>
    <mergeCell ref="U185:X185"/>
    <mergeCell ref="B134:Z136"/>
    <mergeCell ref="AB172:AK174"/>
    <mergeCell ref="C156:X157"/>
    <mergeCell ref="C173:X174"/>
    <mergeCell ref="R179:T179"/>
    <mergeCell ref="A242:X245"/>
    <mergeCell ref="AQ149:AX149"/>
    <mergeCell ref="AO150:AP150"/>
    <mergeCell ref="AQ150:AX150"/>
    <mergeCell ref="AQ178:AX178"/>
    <mergeCell ref="AQ177:AX177"/>
    <mergeCell ref="AL178:AP178"/>
    <mergeCell ref="AB179:AK180"/>
    <mergeCell ref="AL180:AP180"/>
    <mergeCell ref="AA154:AX156"/>
    <mergeCell ref="AB175:AK176"/>
    <mergeCell ref="AQ174:AX174"/>
    <mergeCell ref="AA168:AX170"/>
    <mergeCell ref="A152:B152"/>
    <mergeCell ref="A206:C206"/>
  </mergeCells>
  <phoneticPr fontId="7" type="noConversion"/>
  <printOptions horizontalCentered="1"/>
  <pageMargins left="0.78740157480314965" right="0.78740157480314965" top="0.27083333333333331" bottom="0.59055118110236227" header="0.19685039370078741" footer="0.23622047244094491"/>
  <pageSetup paperSize="9" orientation="portrait" r:id="rId1"/>
  <headerFooter differentFirst="1" alignWithMargins="0">
    <oddFooter>&amp;L&amp;8ARC_FORMULAIRE_3910&amp;C&amp;8V 9 - 06.05.2024&amp;R&amp;8&amp;P/&amp;N</oddFooter>
    <firstHeader>&amp;L&amp;G</firstHeader>
    <firstFooter>&amp;L&amp;G  &amp;8ARC_FORMULAIRE_3910&amp;C&amp;8V 9 - 06.05.2024&amp;R&amp;8&amp;P/&amp;N</firstFooter>
  </headerFooter>
  <rowBreaks count="5" manualBreakCount="5">
    <brk id="73" max="16383" man="1"/>
    <brk id="139" max="16383" man="1"/>
    <brk id="205" max="16383" man="1"/>
    <brk id="270" max="16383" man="1"/>
    <brk id="335"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4" r:id="rId5" name="Drop Down 6">
              <controlPr defaultSize="0" autoLine="0" autoPict="0">
                <anchor moveWithCells="1">
                  <from>
                    <xdr:col>7</xdr:col>
                    <xdr:colOff>0</xdr:colOff>
                    <xdr:row>19</xdr:row>
                    <xdr:rowOff>142875</xdr:rowOff>
                  </from>
                  <to>
                    <xdr:col>33</xdr:col>
                    <xdr:colOff>0</xdr:colOff>
                    <xdr:row>21</xdr:row>
                    <xdr:rowOff>38100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36</xdr:col>
                    <xdr:colOff>57150</xdr:colOff>
                    <xdr:row>55</xdr:row>
                    <xdr:rowOff>123825</xdr:rowOff>
                  </from>
                  <to>
                    <xdr:col>39</xdr:col>
                    <xdr:colOff>19050</xdr:colOff>
                    <xdr:row>57</xdr:row>
                    <xdr:rowOff>38100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36</xdr:col>
                    <xdr:colOff>57150</xdr:colOff>
                    <xdr:row>56</xdr:row>
                    <xdr:rowOff>123825</xdr:rowOff>
                  </from>
                  <to>
                    <xdr:col>39</xdr:col>
                    <xdr:colOff>19050</xdr:colOff>
                    <xdr:row>58</xdr:row>
                    <xdr:rowOff>38100</xdr:rowOff>
                  </to>
                </anchor>
              </controlPr>
            </control>
          </mc:Choice>
        </mc:AlternateContent>
        <mc:AlternateContent xmlns:mc="http://schemas.openxmlformats.org/markup-compatibility/2006">
          <mc:Choice Requires="x14">
            <control shapeId="2088" r:id="rId8" name="Check Box 40">
              <controlPr defaultSize="0" autoFill="0" autoLine="0" autoPict="0">
                <anchor moveWithCells="1">
                  <from>
                    <xdr:col>0</xdr:col>
                    <xdr:colOff>0</xdr:colOff>
                    <xdr:row>395</xdr:row>
                    <xdr:rowOff>123825</xdr:rowOff>
                  </from>
                  <to>
                    <xdr:col>2</xdr:col>
                    <xdr:colOff>76200</xdr:colOff>
                    <xdr:row>397</xdr:row>
                    <xdr:rowOff>38100</xdr:rowOff>
                  </to>
                </anchor>
              </controlPr>
            </control>
          </mc:Choice>
        </mc:AlternateContent>
        <mc:AlternateContent xmlns:mc="http://schemas.openxmlformats.org/markup-compatibility/2006">
          <mc:Choice Requires="x14">
            <control shapeId="2089" r:id="rId9" name="Check Box 41">
              <controlPr defaultSize="0" autoFill="0" autoLine="0" autoPict="0">
                <anchor moveWithCells="1">
                  <from>
                    <xdr:col>0</xdr:col>
                    <xdr:colOff>0</xdr:colOff>
                    <xdr:row>394</xdr:row>
                    <xdr:rowOff>123825</xdr:rowOff>
                  </from>
                  <to>
                    <xdr:col>2</xdr:col>
                    <xdr:colOff>76200</xdr:colOff>
                    <xdr:row>396</xdr:row>
                    <xdr:rowOff>38100</xdr:rowOff>
                  </to>
                </anchor>
              </controlPr>
            </control>
          </mc:Choice>
        </mc:AlternateContent>
        <mc:AlternateContent xmlns:mc="http://schemas.openxmlformats.org/markup-compatibility/2006">
          <mc:Choice Requires="x14">
            <control shapeId="2090" r:id="rId10" name="Check Box 42">
              <controlPr defaultSize="0" autoFill="0" autoLine="0" autoPict="0">
                <anchor moveWithCells="1">
                  <from>
                    <xdr:col>0</xdr:col>
                    <xdr:colOff>0</xdr:colOff>
                    <xdr:row>396</xdr:row>
                    <xdr:rowOff>123825</xdr:rowOff>
                  </from>
                  <to>
                    <xdr:col>2</xdr:col>
                    <xdr:colOff>76200</xdr:colOff>
                    <xdr:row>398</xdr:row>
                    <xdr:rowOff>38100</xdr:rowOff>
                  </to>
                </anchor>
              </controlPr>
            </control>
          </mc:Choice>
        </mc:AlternateContent>
        <mc:AlternateContent xmlns:mc="http://schemas.openxmlformats.org/markup-compatibility/2006">
          <mc:Choice Requires="x14">
            <control shapeId="2091" r:id="rId11" name="Check Box 43">
              <controlPr defaultSize="0" autoFill="0" autoLine="0" autoPict="0">
                <anchor moveWithCells="1">
                  <from>
                    <xdr:col>0</xdr:col>
                    <xdr:colOff>0</xdr:colOff>
                    <xdr:row>397</xdr:row>
                    <xdr:rowOff>123825</xdr:rowOff>
                  </from>
                  <to>
                    <xdr:col>2</xdr:col>
                    <xdr:colOff>76200</xdr:colOff>
                    <xdr:row>399</xdr:row>
                    <xdr:rowOff>38100</xdr:rowOff>
                  </to>
                </anchor>
              </controlPr>
            </control>
          </mc:Choice>
        </mc:AlternateContent>
        <mc:AlternateContent xmlns:mc="http://schemas.openxmlformats.org/markup-compatibility/2006">
          <mc:Choice Requires="x14">
            <control shapeId="2092" r:id="rId12" name="Check Box 44">
              <controlPr defaultSize="0" autoFill="0" autoLine="0" autoPict="0">
                <anchor moveWithCells="1">
                  <from>
                    <xdr:col>0</xdr:col>
                    <xdr:colOff>0</xdr:colOff>
                    <xdr:row>398</xdr:row>
                    <xdr:rowOff>123825</xdr:rowOff>
                  </from>
                  <to>
                    <xdr:col>2</xdr:col>
                    <xdr:colOff>76200</xdr:colOff>
                    <xdr:row>400</xdr:row>
                    <xdr:rowOff>38100</xdr:rowOff>
                  </to>
                </anchor>
              </controlPr>
            </control>
          </mc:Choice>
        </mc:AlternateContent>
        <mc:AlternateContent xmlns:mc="http://schemas.openxmlformats.org/markup-compatibility/2006">
          <mc:Choice Requires="x14">
            <control shapeId="2093" r:id="rId13" name="Check Box 45">
              <controlPr defaultSize="0" autoFill="0" autoLine="0" autoPict="0">
                <anchor moveWithCells="1">
                  <from>
                    <xdr:col>26</xdr:col>
                    <xdr:colOff>0</xdr:colOff>
                    <xdr:row>395</xdr:row>
                    <xdr:rowOff>0</xdr:rowOff>
                  </from>
                  <to>
                    <xdr:col>28</xdr:col>
                    <xdr:colOff>76200</xdr:colOff>
                    <xdr:row>396</xdr:row>
                    <xdr:rowOff>66675</xdr:rowOff>
                  </to>
                </anchor>
              </controlPr>
            </control>
          </mc:Choice>
        </mc:AlternateContent>
        <mc:AlternateContent xmlns:mc="http://schemas.openxmlformats.org/markup-compatibility/2006">
          <mc:Choice Requires="x14">
            <control shapeId="2094" r:id="rId14" name="Check Box 46">
              <controlPr defaultSize="0" autoFill="0" autoLine="0" autoPict="0">
                <anchor moveWithCells="1">
                  <from>
                    <xdr:col>26</xdr:col>
                    <xdr:colOff>0</xdr:colOff>
                    <xdr:row>395</xdr:row>
                    <xdr:rowOff>123825</xdr:rowOff>
                  </from>
                  <to>
                    <xdr:col>28</xdr:col>
                    <xdr:colOff>76200</xdr:colOff>
                    <xdr:row>397</xdr:row>
                    <xdr:rowOff>38100</xdr:rowOff>
                  </to>
                </anchor>
              </controlPr>
            </control>
          </mc:Choice>
        </mc:AlternateContent>
        <mc:AlternateContent xmlns:mc="http://schemas.openxmlformats.org/markup-compatibility/2006">
          <mc:Choice Requires="x14">
            <control shapeId="2095" r:id="rId15" name="Check Box 47">
              <controlPr defaultSize="0" autoFill="0" autoLine="0" autoPict="0">
                <anchor moveWithCells="1">
                  <from>
                    <xdr:col>26</xdr:col>
                    <xdr:colOff>0</xdr:colOff>
                    <xdr:row>396</xdr:row>
                    <xdr:rowOff>123825</xdr:rowOff>
                  </from>
                  <to>
                    <xdr:col>28</xdr:col>
                    <xdr:colOff>76200</xdr:colOff>
                    <xdr:row>398</xdr:row>
                    <xdr:rowOff>38100</xdr:rowOff>
                  </to>
                </anchor>
              </controlPr>
            </control>
          </mc:Choice>
        </mc:AlternateContent>
        <mc:AlternateContent xmlns:mc="http://schemas.openxmlformats.org/markup-compatibility/2006">
          <mc:Choice Requires="x14">
            <control shapeId="2096" r:id="rId16" name="Check Box 48">
              <controlPr defaultSize="0" autoFill="0" autoLine="0" autoPict="0">
                <anchor moveWithCells="1">
                  <from>
                    <xdr:col>26</xdr:col>
                    <xdr:colOff>0</xdr:colOff>
                    <xdr:row>397</xdr:row>
                    <xdr:rowOff>123825</xdr:rowOff>
                  </from>
                  <to>
                    <xdr:col>28</xdr:col>
                    <xdr:colOff>76200</xdr:colOff>
                    <xdr:row>399</xdr:row>
                    <xdr:rowOff>38100</xdr:rowOff>
                  </to>
                </anchor>
              </controlPr>
            </control>
          </mc:Choice>
        </mc:AlternateContent>
        <mc:AlternateContent xmlns:mc="http://schemas.openxmlformats.org/markup-compatibility/2006">
          <mc:Choice Requires="x14">
            <control shapeId="2097" r:id="rId17" name="Check Box 49">
              <controlPr defaultSize="0" autoFill="0" autoLine="0" autoPict="0">
                <anchor moveWithCells="1">
                  <from>
                    <xdr:col>26</xdr:col>
                    <xdr:colOff>0</xdr:colOff>
                    <xdr:row>398</xdr:row>
                    <xdr:rowOff>123825</xdr:rowOff>
                  </from>
                  <to>
                    <xdr:col>28</xdr:col>
                    <xdr:colOff>76200</xdr:colOff>
                    <xdr:row>400</xdr:row>
                    <xdr:rowOff>38100</xdr:rowOff>
                  </to>
                </anchor>
              </controlPr>
            </control>
          </mc:Choice>
        </mc:AlternateContent>
        <mc:AlternateContent xmlns:mc="http://schemas.openxmlformats.org/markup-compatibility/2006">
          <mc:Choice Requires="x14">
            <control shapeId="2098" r:id="rId18" name="Check Box 50">
              <controlPr defaultSize="0" autoFill="0" autoLine="0" autoPict="0">
                <anchor moveWithCells="1">
                  <from>
                    <xdr:col>0</xdr:col>
                    <xdr:colOff>9525</xdr:colOff>
                    <xdr:row>190</xdr:row>
                    <xdr:rowOff>114300</xdr:rowOff>
                  </from>
                  <to>
                    <xdr:col>2</xdr:col>
                    <xdr:colOff>85725</xdr:colOff>
                    <xdr:row>192</xdr:row>
                    <xdr:rowOff>28575</xdr:rowOff>
                  </to>
                </anchor>
              </controlPr>
            </control>
          </mc:Choice>
        </mc:AlternateContent>
        <mc:AlternateContent xmlns:mc="http://schemas.openxmlformats.org/markup-compatibility/2006">
          <mc:Choice Requires="x14">
            <control shapeId="2099" r:id="rId19" name="Check Box 51">
              <controlPr defaultSize="0" autoFill="0" autoLine="0" autoPict="0">
                <anchor moveWithCells="1">
                  <from>
                    <xdr:col>0</xdr:col>
                    <xdr:colOff>9525</xdr:colOff>
                    <xdr:row>192</xdr:row>
                    <xdr:rowOff>114300</xdr:rowOff>
                  </from>
                  <to>
                    <xdr:col>2</xdr:col>
                    <xdr:colOff>85725</xdr:colOff>
                    <xdr:row>194</xdr:row>
                    <xdr:rowOff>28575</xdr:rowOff>
                  </to>
                </anchor>
              </controlPr>
            </control>
          </mc:Choice>
        </mc:AlternateContent>
        <mc:AlternateContent xmlns:mc="http://schemas.openxmlformats.org/markup-compatibility/2006">
          <mc:Choice Requires="x14">
            <control shapeId="2100" r:id="rId20" name="Check Box 52">
              <controlPr defaultSize="0" autoFill="0" autoLine="0" autoPict="0">
                <anchor moveWithCells="1">
                  <from>
                    <xdr:col>0</xdr:col>
                    <xdr:colOff>9525</xdr:colOff>
                    <xdr:row>195</xdr:row>
                    <xdr:rowOff>114300</xdr:rowOff>
                  </from>
                  <to>
                    <xdr:col>2</xdr:col>
                    <xdr:colOff>85725</xdr:colOff>
                    <xdr:row>197</xdr:row>
                    <xdr:rowOff>28575</xdr:rowOff>
                  </to>
                </anchor>
              </controlPr>
            </control>
          </mc:Choice>
        </mc:AlternateContent>
        <mc:AlternateContent xmlns:mc="http://schemas.openxmlformats.org/markup-compatibility/2006">
          <mc:Choice Requires="x14">
            <control shapeId="2102" r:id="rId21" name="Check Box 54">
              <controlPr defaultSize="0" autoFill="0" autoLine="0" autoPict="0">
                <anchor moveWithCells="1">
                  <from>
                    <xdr:col>48</xdr:col>
                    <xdr:colOff>9525</xdr:colOff>
                    <xdr:row>104</xdr:row>
                    <xdr:rowOff>114300</xdr:rowOff>
                  </from>
                  <to>
                    <xdr:col>50</xdr:col>
                    <xdr:colOff>85725</xdr:colOff>
                    <xdr:row>106</xdr:row>
                    <xdr:rowOff>28575</xdr:rowOff>
                  </to>
                </anchor>
              </controlPr>
            </control>
          </mc:Choice>
        </mc:AlternateContent>
        <mc:AlternateContent xmlns:mc="http://schemas.openxmlformats.org/markup-compatibility/2006">
          <mc:Choice Requires="x14">
            <control shapeId="2104" r:id="rId22" name="Check Box 56">
              <controlPr defaultSize="0" autoFill="0" autoLine="0" autoPict="0">
                <anchor moveWithCells="1">
                  <from>
                    <xdr:col>48</xdr:col>
                    <xdr:colOff>9525</xdr:colOff>
                    <xdr:row>120</xdr:row>
                    <xdr:rowOff>114300</xdr:rowOff>
                  </from>
                  <to>
                    <xdr:col>50</xdr:col>
                    <xdr:colOff>85725</xdr:colOff>
                    <xdr:row>122</xdr:row>
                    <xdr:rowOff>28575</xdr:rowOff>
                  </to>
                </anchor>
              </controlPr>
            </control>
          </mc:Choice>
        </mc:AlternateContent>
        <mc:AlternateContent xmlns:mc="http://schemas.openxmlformats.org/markup-compatibility/2006">
          <mc:Choice Requires="x14">
            <control shapeId="2107" r:id="rId23" name="Check Box 59">
              <controlPr defaultSize="0" autoFill="0" autoLine="0" autoPict="0">
                <anchor moveWithCells="1">
                  <from>
                    <xdr:col>0</xdr:col>
                    <xdr:colOff>9525</xdr:colOff>
                    <xdr:row>171</xdr:row>
                    <xdr:rowOff>114300</xdr:rowOff>
                  </from>
                  <to>
                    <xdr:col>2</xdr:col>
                    <xdr:colOff>85725</xdr:colOff>
                    <xdr:row>173</xdr:row>
                    <xdr:rowOff>28575</xdr:rowOff>
                  </to>
                </anchor>
              </controlPr>
            </control>
          </mc:Choice>
        </mc:AlternateContent>
        <mc:AlternateContent xmlns:mc="http://schemas.openxmlformats.org/markup-compatibility/2006">
          <mc:Choice Requires="x14">
            <control shapeId="2108" r:id="rId24" name="Check Box 60">
              <controlPr defaultSize="0" autoFill="0" autoLine="0" autoPict="0">
                <anchor moveWithCells="1">
                  <from>
                    <xdr:col>0</xdr:col>
                    <xdr:colOff>0</xdr:colOff>
                    <xdr:row>316</xdr:row>
                    <xdr:rowOff>0</xdr:rowOff>
                  </from>
                  <to>
                    <xdr:col>2</xdr:col>
                    <xdr:colOff>76200</xdr:colOff>
                    <xdr:row>317</xdr:row>
                    <xdr:rowOff>66675</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from>
                    <xdr:col>0</xdr:col>
                    <xdr:colOff>0</xdr:colOff>
                    <xdr:row>316</xdr:row>
                    <xdr:rowOff>123825</xdr:rowOff>
                  </from>
                  <to>
                    <xdr:col>2</xdr:col>
                    <xdr:colOff>76200</xdr:colOff>
                    <xdr:row>318</xdr:row>
                    <xdr:rowOff>38100</xdr:rowOff>
                  </to>
                </anchor>
              </controlPr>
            </control>
          </mc:Choice>
        </mc:AlternateContent>
        <mc:AlternateContent xmlns:mc="http://schemas.openxmlformats.org/markup-compatibility/2006">
          <mc:Choice Requires="x14">
            <control shapeId="2112" r:id="rId26" name="Check Box 64">
              <controlPr defaultSize="0" autoFill="0" autoLine="0" autoPict="0">
                <anchor moveWithCells="1">
                  <from>
                    <xdr:col>26</xdr:col>
                    <xdr:colOff>9525</xdr:colOff>
                    <xdr:row>97</xdr:row>
                    <xdr:rowOff>123825</xdr:rowOff>
                  </from>
                  <to>
                    <xdr:col>28</xdr:col>
                    <xdr:colOff>85725</xdr:colOff>
                    <xdr:row>99</xdr:row>
                    <xdr:rowOff>38100</xdr:rowOff>
                  </to>
                </anchor>
              </controlPr>
            </control>
          </mc:Choice>
        </mc:AlternateContent>
        <mc:AlternateContent xmlns:mc="http://schemas.openxmlformats.org/markup-compatibility/2006">
          <mc:Choice Requires="x14">
            <control shapeId="2113" r:id="rId27" name="Check Box 65">
              <controlPr defaultSize="0" autoFill="0" autoLine="0" autoPict="0">
                <anchor moveWithCells="1">
                  <from>
                    <xdr:col>26</xdr:col>
                    <xdr:colOff>9525</xdr:colOff>
                    <xdr:row>101</xdr:row>
                    <xdr:rowOff>114300</xdr:rowOff>
                  </from>
                  <to>
                    <xdr:col>28</xdr:col>
                    <xdr:colOff>85725</xdr:colOff>
                    <xdr:row>103</xdr:row>
                    <xdr:rowOff>28575</xdr:rowOff>
                  </to>
                </anchor>
              </controlPr>
            </control>
          </mc:Choice>
        </mc:AlternateContent>
        <mc:AlternateContent xmlns:mc="http://schemas.openxmlformats.org/markup-compatibility/2006">
          <mc:Choice Requires="x14">
            <control shapeId="2114" r:id="rId28" name="Check Box 66">
              <controlPr defaultSize="0" autoFill="0" autoLine="0" autoPict="0">
                <anchor moveWithCells="1">
                  <from>
                    <xdr:col>0</xdr:col>
                    <xdr:colOff>9525</xdr:colOff>
                    <xdr:row>141</xdr:row>
                    <xdr:rowOff>114300</xdr:rowOff>
                  </from>
                  <to>
                    <xdr:col>2</xdr:col>
                    <xdr:colOff>85725</xdr:colOff>
                    <xdr:row>143</xdr:row>
                    <xdr:rowOff>28575</xdr:rowOff>
                  </to>
                </anchor>
              </controlPr>
            </control>
          </mc:Choice>
        </mc:AlternateContent>
        <mc:AlternateContent xmlns:mc="http://schemas.openxmlformats.org/markup-compatibility/2006">
          <mc:Choice Requires="x14">
            <control shapeId="2115" r:id="rId29" name="Check Box 67">
              <controlPr defaultSize="0" autoFill="0" autoLine="0" autoPict="0">
                <anchor moveWithCells="1">
                  <from>
                    <xdr:col>0</xdr:col>
                    <xdr:colOff>9525</xdr:colOff>
                    <xdr:row>145</xdr:row>
                    <xdr:rowOff>123825</xdr:rowOff>
                  </from>
                  <to>
                    <xdr:col>2</xdr:col>
                    <xdr:colOff>85725</xdr:colOff>
                    <xdr:row>147</xdr:row>
                    <xdr:rowOff>38100</xdr:rowOff>
                  </to>
                </anchor>
              </controlPr>
            </control>
          </mc:Choice>
        </mc:AlternateContent>
        <mc:AlternateContent xmlns:mc="http://schemas.openxmlformats.org/markup-compatibility/2006">
          <mc:Choice Requires="x14">
            <control shapeId="2123" r:id="rId30" name="Check Box 75">
              <controlPr defaultSize="0" autoFill="0" autoLine="0" autoPict="0">
                <anchor moveWithCells="1">
                  <from>
                    <xdr:col>48</xdr:col>
                    <xdr:colOff>9525</xdr:colOff>
                    <xdr:row>116</xdr:row>
                    <xdr:rowOff>114300</xdr:rowOff>
                  </from>
                  <to>
                    <xdr:col>50</xdr:col>
                    <xdr:colOff>85725</xdr:colOff>
                    <xdr:row>118</xdr:row>
                    <xdr:rowOff>28575</xdr:rowOff>
                  </to>
                </anchor>
              </controlPr>
            </control>
          </mc:Choice>
        </mc:AlternateContent>
        <mc:AlternateContent xmlns:mc="http://schemas.openxmlformats.org/markup-compatibility/2006">
          <mc:Choice Requires="x14">
            <control shapeId="2125" r:id="rId31" name="Check Box 77">
              <controlPr defaultSize="0" autoFill="0" autoLine="0" autoPict="0">
                <anchor moveWithCells="1">
                  <from>
                    <xdr:col>48</xdr:col>
                    <xdr:colOff>9525</xdr:colOff>
                    <xdr:row>125</xdr:row>
                    <xdr:rowOff>114300</xdr:rowOff>
                  </from>
                  <to>
                    <xdr:col>50</xdr:col>
                    <xdr:colOff>85725</xdr:colOff>
                    <xdr:row>127</xdr:row>
                    <xdr:rowOff>28575</xdr:rowOff>
                  </to>
                </anchor>
              </controlPr>
            </control>
          </mc:Choice>
        </mc:AlternateContent>
        <mc:AlternateContent xmlns:mc="http://schemas.openxmlformats.org/markup-compatibility/2006">
          <mc:Choice Requires="x14">
            <control shapeId="2126" r:id="rId32" name="Check Box 78">
              <controlPr defaultSize="0" autoFill="0" autoLine="0" autoPict="0">
                <anchor moveWithCells="1">
                  <from>
                    <xdr:col>48</xdr:col>
                    <xdr:colOff>9525</xdr:colOff>
                    <xdr:row>127</xdr:row>
                    <xdr:rowOff>114300</xdr:rowOff>
                  </from>
                  <to>
                    <xdr:col>50</xdr:col>
                    <xdr:colOff>85725</xdr:colOff>
                    <xdr:row>129</xdr:row>
                    <xdr:rowOff>28575</xdr:rowOff>
                  </to>
                </anchor>
              </controlPr>
            </control>
          </mc:Choice>
        </mc:AlternateContent>
        <mc:AlternateContent xmlns:mc="http://schemas.openxmlformats.org/markup-compatibility/2006">
          <mc:Choice Requires="x14">
            <control shapeId="2129" r:id="rId33" name="Check Box 81">
              <controlPr locked="0" defaultSize="0" autoFill="0" autoLine="0" autoPict="0" altText="">
                <anchor moveWithCells="1">
                  <from>
                    <xdr:col>0</xdr:col>
                    <xdr:colOff>9525</xdr:colOff>
                    <xdr:row>79</xdr:row>
                    <xdr:rowOff>114300</xdr:rowOff>
                  </from>
                  <to>
                    <xdr:col>2</xdr:col>
                    <xdr:colOff>85725</xdr:colOff>
                    <xdr:row>81</xdr:row>
                    <xdr:rowOff>28575</xdr:rowOff>
                  </to>
                </anchor>
              </controlPr>
            </control>
          </mc:Choice>
        </mc:AlternateContent>
        <mc:AlternateContent xmlns:mc="http://schemas.openxmlformats.org/markup-compatibility/2006">
          <mc:Choice Requires="x14">
            <control shapeId="2130" r:id="rId34" name="Check Box 82">
              <controlPr locked="0" defaultSize="0" autoFill="0" autoLine="0" autoPict="0" altText="">
                <anchor moveWithCells="1">
                  <from>
                    <xdr:col>0</xdr:col>
                    <xdr:colOff>9525</xdr:colOff>
                    <xdr:row>80</xdr:row>
                    <xdr:rowOff>114300</xdr:rowOff>
                  </from>
                  <to>
                    <xdr:col>2</xdr:col>
                    <xdr:colOff>85725</xdr:colOff>
                    <xdr:row>82</xdr:row>
                    <xdr:rowOff>28575</xdr:rowOff>
                  </to>
                </anchor>
              </controlPr>
            </control>
          </mc:Choice>
        </mc:AlternateContent>
        <mc:AlternateContent xmlns:mc="http://schemas.openxmlformats.org/markup-compatibility/2006">
          <mc:Choice Requires="x14">
            <control shapeId="2131" r:id="rId35" name="Check Box 83">
              <controlPr locked="0" defaultSize="0" autoFill="0" autoLine="0" autoPict="0" altText="">
                <anchor moveWithCells="1">
                  <from>
                    <xdr:col>0</xdr:col>
                    <xdr:colOff>9525</xdr:colOff>
                    <xdr:row>81</xdr:row>
                    <xdr:rowOff>114300</xdr:rowOff>
                  </from>
                  <to>
                    <xdr:col>2</xdr:col>
                    <xdr:colOff>85725</xdr:colOff>
                    <xdr:row>83</xdr:row>
                    <xdr:rowOff>28575</xdr:rowOff>
                  </to>
                </anchor>
              </controlPr>
            </control>
          </mc:Choice>
        </mc:AlternateContent>
        <mc:AlternateContent xmlns:mc="http://schemas.openxmlformats.org/markup-compatibility/2006">
          <mc:Choice Requires="x14">
            <control shapeId="2132" r:id="rId36" name="Check Box 84">
              <controlPr locked="0" defaultSize="0" autoFill="0" autoLine="0" autoPict="0" altText="">
                <anchor moveWithCells="1">
                  <from>
                    <xdr:col>0</xdr:col>
                    <xdr:colOff>9525</xdr:colOff>
                    <xdr:row>82</xdr:row>
                    <xdr:rowOff>114300</xdr:rowOff>
                  </from>
                  <to>
                    <xdr:col>2</xdr:col>
                    <xdr:colOff>85725</xdr:colOff>
                    <xdr:row>84</xdr:row>
                    <xdr:rowOff>28575</xdr:rowOff>
                  </to>
                </anchor>
              </controlPr>
            </control>
          </mc:Choice>
        </mc:AlternateContent>
        <mc:AlternateContent xmlns:mc="http://schemas.openxmlformats.org/markup-compatibility/2006">
          <mc:Choice Requires="x14">
            <control shapeId="2133" r:id="rId37" name="Check Box 85">
              <controlPr locked="0" defaultSize="0" autoFill="0" autoLine="0" autoPict="0" altText="">
                <anchor moveWithCells="1">
                  <from>
                    <xdr:col>0</xdr:col>
                    <xdr:colOff>9525</xdr:colOff>
                    <xdr:row>83</xdr:row>
                    <xdr:rowOff>114300</xdr:rowOff>
                  </from>
                  <to>
                    <xdr:col>2</xdr:col>
                    <xdr:colOff>85725</xdr:colOff>
                    <xdr:row>85</xdr:row>
                    <xdr:rowOff>28575</xdr:rowOff>
                  </to>
                </anchor>
              </controlPr>
            </control>
          </mc:Choice>
        </mc:AlternateContent>
        <mc:AlternateContent xmlns:mc="http://schemas.openxmlformats.org/markup-compatibility/2006">
          <mc:Choice Requires="x14">
            <control shapeId="2135" r:id="rId38" name="Check Box 87">
              <controlPr defaultSize="0" autoFill="0" autoLine="0" autoPict="0">
                <anchor moveWithCells="1">
                  <from>
                    <xdr:col>0</xdr:col>
                    <xdr:colOff>9525</xdr:colOff>
                    <xdr:row>84</xdr:row>
                    <xdr:rowOff>114300</xdr:rowOff>
                  </from>
                  <to>
                    <xdr:col>2</xdr:col>
                    <xdr:colOff>85725</xdr:colOff>
                    <xdr:row>86</xdr:row>
                    <xdr:rowOff>28575</xdr:rowOff>
                  </to>
                </anchor>
              </controlPr>
            </control>
          </mc:Choice>
        </mc:AlternateContent>
        <mc:AlternateContent xmlns:mc="http://schemas.openxmlformats.org/markup-compatibility/2006">
          <mc:Choice Requires="x14">
            <control shapeId="2164" r:id="rId39" name="Check Box 116">
              <controlPr defaultSize="0" autoFill="0" autoLine="0" autoPict="0">
                <anchor moveWithCells="1">
                  <from>
                    <xdr:col>48</xdr:col>
                    <xdr:colOff>9525</xdr:colOff>
                    <xdr:row>114</xdr:row>
                    <xdr:rowOff>123825</xdr:rowOff>
                  </from>
                  <to>
                    <xdr:col>50</xdr:col>
                    <xdr:colOff>85725</xdr:colOff>
                    <xdr:row>116</xdr:row>
                    <xdr:rowOff>38100</xdr:rowOff>
                  </to>
                </anchor>
              </controlPr>
            </control>
          </mc:Choice>
        </mc:AlternateContent>
        <mc:AlternateContent xmlns:mc="http://schemas.openxmlformats.org/markup-compatibility/2006">
          <mc:Choice Requires="x14">
            <control shapeId="2166" r:id="rId40" name="Check Box 118">
              <controlPr defaultSize="0" autoFill="0" autoLine="0" autoPict="0">
                <anchor moveWithCells="1">
                  <from>
                    <xdr:col>48</xdr:col>
                    <xdr:colOff>9525</xdr:colOff>
                    <xdr:row>108</xdr:row>
                    <xdr:rowOff>123825</xdr:rowOff>
                  </from>
                  <to>
                    <xdr:col>50</xdr:col>
                    <xdr:colOff>85725</xdr:colOff>
                    <xdr:row>110</xdr:row>
                    <xdr:rowOff>38100</xdr:rowOff>
                  </to>
                </anchor>
              </controlPr>
            </control>
          </mc:Choice>
        </mc:AlternateContent>
        <mc:AlternateContent xmlns:mc="http://schemas.openxmlformats.org/markup-compatibility/2006">
          <mc:Choice Requires="x14">
            <control shapeId="2167" r:id="rId41" name="Check Box 119">
              <controlPr defaultSize="0" autoFill="0" autoLine="0" autoPict="0">
                <anchor moveWithCells="1">
                  <from>
                    <xdr:col>0</xdr:col>
                    <xdr:colOff>0</xdr:colOff>
                    <xdr:row>393</xdr:row>
                    <xdr:rowOff>133350</xdr:rowOff>
                  </from>
                  <to>
                    <xdr:col>2</xdr:col>
                    <xdr:colOff>76200</xdr:colOff>
                    <xdr:row>395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F1.23</vt:lpstr>
      <vt:lpstr>F1.23!Zone_d_impression</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Annick Bron</dc:creator>
  <cp:lastModifiedBy>Derre Fanny</cp:lastModifiedBy>
  <cp:lastPrinted>2024-05-06T09:44:08Z</cp:lastPrinted>
  <dcterms:created xsi:type="dcterms:W3CDTF">2010-03-09T14:51:01Z</dcterms:created>
  <dcterms:modified xsi:type="dcterms:W3CDTF">2024-06-28T06:20:05Z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VERSION">
    <vt:lpwstr>957092</vt:lpwstr>
  </property>
  <property fmtid="{D5CDD505-2E9C-101B-9397-08002B2CF9AE}" pid="3" name="DATABASENAME">
    <vt:lpwstr>VDOC_CHUV</vt:lpwstr>
  </property>
  <property fmtid="{D5CDD505-2E9C-101B-9397-08002B2CF9AE}" pid="4" name="HTTPMODE">
    <vt:lpwstr>http://</vt:lpwstr>
  </property>
  <property fmtid="{D5CDD505-2E9C-101B-9397-08002B2CF9AE}" pid="5" name="IIS_SERVERNAME">
    <vt:lpwstr>VDS1</vt:lpwstr>
  </property>
  <property fmtid="{D5CDD505-2E9C-101B-9397-08002B2CF9AE}" pid="6" name="IIS_SERVER">
    <vt:lpwstr>gedchuv.intranet.chuv</vt:lpwstr>
  </property>
  <property fmtid="{D5CDD505-2E9C-101B-9397-08002B2CF9AE}" pid="7" name="DB_GUID">
    <vt:lpwstr>{9CF397AD-894F-4ECE-94F3-CA5DB7B59846}</vt:lpwstr>
  </property>
  <property fmtid="{D5CDD505-2E9C-101B-9397-08002B2CF9AE}" pid="8" name="CHECKOUTBY">
    <vt:lpwstr>Adde Fanny</vt:lpwstr>
  </property>
  <property fmtid="{D5CDD505-2E9C-101B-9397-08002B2CF9AE}" pid="9" name="CHECKOUTBY_USERID">
    <vt:lpwstr>1055286</vt:lpwstr>
  </property>
  <property fmtid="{D5CDD505-2E9C-101B-9397-08002B2CF9AE}" pid="10" name="CHECKOUTDATE">
    <vt:lpwstr>14/08/2018</vt:lpwstr>
  </property>
  <property fmtid="{D5CDD505-2E9C-101B-9397-08002B2CF9AE}" pid="11" name="VERSION">
    <vt:lpwstr>6.0</vt:lpwstr>
  </property>
  <property fmtid="{D5CDD505-2E9C-101B-9397-08002B2CF9AE}" pid="12" name="CURSTEPNAME">
    <vt:lpwstr>Application</vt:lpwstr>
  </property>
  <property fmtid="{D5CDD505-2E9C-101B-9397-08002B2CF9AE}" pid="13" name="CUROPENAME">
    <vt:lpwstr>Not implemented</vt:lpwstr>
  </property>
  <property fmtid="{D5CDD505-2E9C-101B-9397-08002B2CF9AE}" pid="14" name="NEXTOPENAME">
    <vt:lpwstr>Not implemented</vt:lpwstr>
  </property>
  <property fmtid="{D5CDD505-2E9C-101B-9397-08002B2CF9AE}" pid="15" name="RESPNAME">
    <vt:lpwstr>Adde Fanny</vt:lpwstr>
  </property>
  <property fmtid="{D5CDD505-2E9C-101B-9397-08002B2CF9AE}" pid="16" name="CREATORNAME">
    <vt:lpwstr>Adde Fanny</vt:lpwstr>
  </property>
  <property fmtid="{D5CDD505-2E9C-101B-9397-08002B2CF9AE}" pid="17" name="CREATEDATE">
    <vt:lpwstr>07/08/2018</vt:lpwstr>
  </property>
  <property fmtid="{D5CDD505-2E9C-101B-9397-08002B2CF9AE}" pid="18" name="VERIFICATORNAME">
    <vt:lpwstr/>
  </property>
  <property fmtid="{D5CDD505-2E9C-101B-9397-08002B2CF9AE}" pid="19" name="VERIFICATIONDATE">
    <vt:lpwstr/>
  </property>
  <property fmtid="{D5CDD505-2E9C-101B-9397-08002B2CF9AE}" pid="20" name="REDACTORNAME">
    <vt:lpwstr/>
  </property>
  <property fmtid="{D5CDD505-2E9C-101B-9397-08002B2CF9AE}" pid="21" name="REDACTIONDATE">
    <vt:lpwstr/>
  </property>
  <property fmtid="{D5CDD505-2E9C-101B-9397-08002B2CF9AE}" pid="22" name="APPROBATORNAME">
    <vt:lpwstr/>
  </property>
  <property fmtid="{D5CDD505-2E9C-101B-9397-08002B2CF9AE}" pid="23" name="APPROBATIONDATE">
    <vt:lpwstr/>
  </property>
  <property fmtid="{D5CDD505-2E9C-101B-9397-08002B2CF9AE}" pid="24" name="IDFILE">
    <vt:lpwstr>1228399</vt:lpwstr>
  </property>
  <property fmtid="{D5CDD505-2E9C-101B-9397-08002B2CF9AE}" pid="25" name="CHECKSUM">
    <vt:lpwstr>36794</vt:lpwstr>
  </property>
  <property fmtid="{D5CDD505-2E9C-101B-9397-08002B2CF9AE}" pid="26" name="IDENTITIES">
    <vt:lpwstr/>
  </property>
  <property fmtid="{D5CDD505-2E9C-101B-9397-08002B2CF9AE}" pid="27" name="ENTITYNAME">
    <vt:lpwstr/>
  </property>
  <property fmtid="{D5CDD505-2E9C-101B-9397-08002B2CF9AE}" pid="28" name="Type">
    <vt:lpwstr>FORMULAIRE</vt:lpwstr>
  </property>
  <property fmtid="{D5CDD505-2E9C-101B-9397-08002B2CF9AE}" pid="29" name="Titre de la version">
    <vt:lpwstr>3. CONTRAT_ING-CVSE_CHUV</vt:lpwstr>
  </property>
  <property fmtid="{D5CDD505-2E9C-101B-9397-08002B2CF9AE}" pid="30" name="Référence du document">
    <vt:lpwstr>ARC_FORMULAIRE_3910</vt:lpwstr>
  </property>
  <property fmtid="{D5CDD505-2E9C-101B-9397-08002B2CF9AE}" pid="31" name="Liste des services">
    <vt:lpwstr>ARC</vt:lpwstr>
  </property>
  <property fmtid="{D5CDD505-2E9C-101B-9397-08002B2CF9AE}" pid="32" name="Responsable de la version">
    <vt:lpwstr>Adde Fanny</vt:lpwstr>
  </property>
  <property fmtid="{D5CDD505-2E9C-101B-9397-08002B2CF9AE}" pid="33" name="VDOC_FREE_TYPE">
    <vt:lpwstr>FORMULAIRE</vt:lpwstr>
  </property>
  <property fmtid="{D5CDD505-2E9C-101B-9397-08002B2CF9AE}" pid="34" name="TITLE">
    <vt:lpwstr>3. CONTRAT_ING-CVSE_CHUV</vt:lpwstr>
  </property>
  <property fmtid="{D5CDD505-2E9C-101B-9397-08002B2CF9AE}" pid="35" name="REFERENCE">
    <vt:lpwstr>ARC_FORMULAIRE_3910</vt:lpwstr>
  </property>
  <property fmtid="{D5CDD505-2E9C-101B-9397-08002B2CF9AE}" pid="36" name="VDOC_FREE_LISTE_DES_SERVICES">
    <vt:lpwstr>ARC</vt:lpwstr>
  </property>
  <property fmtid="{D5CDD505-2E9C-101B-9397-08002B2CF9AE}" pid="37" name="OFFICIAL">
    <vt:lpwstr>Adde Fanny</vt:lpwstr>
  </property>
</Properties>
</file>